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80" windowHeight="883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L9" i="1" l="1"/>
  <c r="B4" i="1"/>
  <c r="I2" i="1"/>
  <c r="C11" i="1" s="1"/>
  <c r="I3" i="1"/>
  <c r="E9" i="1" s="1"/>
  <c r="B5" i="1"/>
  <c r="I22" i="1"/>
  <c r="H22" i="1"/>
  <c r="G22" i="1"/>
  <c r="F22" i="1"/>
  <c r="E23" i="1"/>
  <c r="E24" i="1" s="1"/>
  <c r="E25" i="1" s="1"/>
  <c r="E26" i="1"/>
  <c r="E27" i="1"/>
  <c r="E28" i="1" s="1"/>
  <c r="E29" i="1" s="1"/>
  <c r="E30" i="1" s="1"/>
  <c r="E31" i="1" s="1"/>
  <c r="E32" i="1" s="1"/>
  <c r="C22" i="1"/>
  <c r="B22" i="1"/>
  <c r="A23" i="1"/>
  <c r="A24" i="1" s="1"/>
  <c r="A25" i="1" s="1"/>
  <c r="A26" i="1" s="1"/>
  <c r="A27" i="1" s="1"/>
  <c r="A28" i="1" s="1"/>
  <c r="A29" i="1" s="1"/>
  <c r="A30" i="1" s="1"/>
  <c r="A31" i="1" s="1"/>
  <c r="A32" i="1" s="1"/>
  <c r="H5" i="1"/>
  <c r="H4" i="1"/>
  <c r="A11" i="1"/>
  <c r="A12" i="1" s="1"/>
  <c r="A13" i="1"/>
  <c r="A14" i="1"/>
  <c r="A15" i="1"/>
  <c r="A16" i="1" s="1"/>
  <c r="A17" i="1" s="1"/>
  <c r="A18" i="1" s="1"/>
  <c r="A19" i="1" s="1"/>
  <c r="A10" i="1"/>
  <c r="C9" i="1" l="1"/>
  <c r="I10" i="1" s="1"/>
  <c r="B16" i="1"/>
  <c r="B11" i="1"/>
  <c r="C13" i="1"/>
  <c r="B14" i="1"/>
  <c r="C17" i="1"/>
  <c r="B18" i="1"/>
  <c r="B12" i="1"/>
  <c r="C15" i="1"/>
  <c r="B15" i="1"/>
  <c r="B10" i="1"/>
  <c r="B19" i="1"/>
  <c r="B17" i="1"/>
  <c r="B13" i="1"/>
  <c r="B9" i="1"/>
  <c r="E19" i="1"/>
  <c r="C19" i="1"/>
  <c r="C18" i="1"/>
  <c r="C16" i="1"/>
  <c r="C14" i="1"/>
  <c r="C12" i="1"/>
  <c r="C10" i="1"/>
  <c r="E10" i="1"/>
  <c r="E11" i="1"/>
  <c r="E12" i="1"/>
  <c r="E13" i="1"/>
  <c r="E14" i="1"/>
  <c r="E15" i="1"/>
  <c r="E16" i="1"/>
  <c r="E17" i="1"/>
  <c r="E18" i="1"/>
  <c r="D9" i="1"/>
  <c r="D10" i="1"/>
  <c r="D11" i="1"/>
  <c r="D12" i="1"/>
  <c r="D13" i="1"/>
  <c r="D14" i="1"/>
  <c r="D15" i="1"/>
  <c r="D16" i="1"/>
  <c r="D17" i="1"/>
  <c r="D18" i="1"/>
  <c r="D19" i="1"/>
  <c r="G10" i="1" l="1"/>
  <c r="G11" i="1" s="1"/>
  <c r="F10" i="1"/>
  <c r="J10" i="1" s="1"/>
  <c r="B23" i="1" s="1"/>
  <c r="H10" i="1"/>
  <c r="H23" i="1" s="1"/>
  <c r="H11" i="1"/>
  <c r="H24" i="1" s="1"/>
  <c r="K10" i="1"/>
  <c r="I23" i="1"/>
  <c r="I11" i="1" l="1"/>
  <c r="K11" i="1" s="1"/>
  <c r="G23" i="1"/>
  <c r="F23" i="1"/>
  <c r="F11" i="1"/>
  <c r="H12" i="1" s="1"/>
  <c r="H25" i="1" s="1"/>
  <c r="C23" i="1"/>
  <c r="L10" i="1"/>
  <c r="G24" i="1"/>
  <c r="G12" i="1" l="1"/>
  <c r="G25" i="1" s="1"/>
  <c r="F12" i="1"/>
  <c r="I24" i="1"/>
  <c r="I12" i="1"/>
  <c r="F24" i="1"/>
  <c r="C24" i="1"/>
  <c r="J11" i="1"/>
  <c r="B24" i="1" s="1"/>
  <c r="K12" i="1"/>
  <c r="I25" i="1"/>
  <c r="J12" i="1"/>
  <c r="B25" i="1" s="1"/>
  <c r="F13" i="1"/>
  <c r="F25" i="1"/>
  <c r="H13" i="1"/>
  <c r="H26" i="1" s="1"/>
  <c r="G13" i="1" l="1"/>
  <c r="I14" i="1" s="1"/>
  <c r="I13" i="1"/>
  <c r="C25" i="1"/>
  <c r="L12" i="1"/>
  <c r="L11" i="1"/>
  <c r="K13" i="1"/>
  <c r="I26" i="1"/>
  <c r="F14" i="1"/>
  <c r="H14" i="1"/>
  <c r="H27" i="1" s="1"/>
  <c r="J13" i="1"/>
  <c r="B26" i="1" s="1"/>
  <c r="F26" i="1"/>
  <c r="G26" i="1" l="1"/>
  <c r="G14" i="1"/>
  <c r="C26" i="1"/>
  <c r="L13" i="1"/>
  <c r="K14" i="1"/>
  <c r="I27" i="1"/>
  <c r="G15" i="1"/>
  <c r="G27" i="1"/>
  <c r="I15" i="1"/>
  <c r="J14" i="1"/>
  <c r="B27" i="1" s="1"/>
  <c r="F15" i="1"/>
  <c r="F27" i="1"/>
  <c r="H15" i="1"/>
  <c r="H28" i="1" s="1"/>
  <c r="C27" i="1" l="1"/>
  <c r="L14" i="1"/>
  <c r="K15" i="1"/>
  <c r="I28" i="1"/>
  <c r="F16" i="1"/>
  <c r="H16" i="1"/>
  <c r="H29" i="1" s="1"/>
  <c r="J15" i="1"/>
  <c r="B28" i="1" s="1"/>
  <c r="F28" i="1"/>
  <c r="G16" i="1"/>
  <c r="G28" i="1"/>
  <c r="I16" i="1"/>
  <c r="C28" i="1" l="1"/>
  <c r="L15" i="1"/>
  <c r="K16" i="1"/>
  <c r="I29" i="1"/>
  <c r="G17" i="1"/>
  <c r="G29" i="1"/>
  <c r="I17" i="1"/>
  <c r="J16" i="1"/>
  <c r="B29" i="1" s="1"/>
  <c r="F17" i="1"/>
  <c r="F29" i="1"/>
  <c r="H17" i="1"/>
  <c r="H30" i="1" s="1"/>
  <c r="C29" i="1" l="1"/>
  <c r="L16" i="1"/>
  <c r="K17" i="1"/>
  <c r="I30" i="1"/>
  <c r="F18" i="1"/>
  <c r="H18" i="1"/>
  <c r="H31" i="1" s="1"/>
  <c r="J17" i="1"/>
  <c r="B30" i="1" s="1"/>
  <c r="F30" i="1"/>
  <c r="G18" i="1"/>
  <c r="G30" i="1"/>
  <c r="I18" i="1"/>
  <c r="C30" i="1" l="1"/>
  <c r="L17" i="1"/>
  <c r="K18" i="1"/>
  <c r="I31" i="1"/>
  <c r="G19" i="1"/>
  <c r="G32" i="1" s="1"/>
  <c r="I19" i="1"/>
  <c r="G31" i="1"/>
  <c r="J18" i="1"/>
  <c r="B31" i="1" s="1"/>
  <c r="F19" i="1"/>
  <c r="H19" i="1"/>
  <c r="H32" i="1" s="1"/>
  <c r="F31" i="1"/>
  <c r="C31" i="1" l="1"/>
  <c r="L18" i="1"/>
  <c r="I32" i="1"/>
  <c r="K19" i="1"/>
  <c r="J19" i="1"/>
  <c r="B32" i="1" s="1"/>
  <c r="F32" i="1"/>
  <c r="C32" i="1" l="1"/>
  <c r="L19" i="1"/>
</calcChain>
</file>

<file path=xl/sharedStrings.xml><?xml version="1.0" encoding="utf-8"?>
<sst xmlns="http://schemas.openxmlformats.org/spreadsheetml/2006/main" count="40" uniqueCount="36">
  <si>
    <t>Assignment character state model sheep breeding</t>
  </si>
  <si>
    <t>t</t>
  </si>
  <si>
    <t>dg-L1</t>
  </si>
  <si>
    <t>dg-L2</t>
  </si>
  <si>
    <t>dg-H1</t>
  </si>
  <si>
    <t>dg-H2</t>
  </si>
  <si>
    <t>L = 1</t>
  </si>
  <si>
    <t>H = 2</t>
  </si>
  <si>
    <t>gL1</t>
  </si>
  <si>
    <t>gL2</t>
  </si>
  <si>
    <t>gH1</t>
  </si>
  <si>
    <t>gH2</t>
  </si>
  <si>
    <t>mu_L</t>
  </si>
  <si>
    <t>mu_H</t>
  </si>
  <si>
    <t>fL→L</t>
  </si>
  <si>
    <t>fL→H</t>
  </si>
  <si>
    <t>fH→L</t>
  </si>
  <si>
    <t>fH→H</t>
  </si>
  <si>
    <t>pL</t>
  </si>
  <si>
    <t>pH</t>
  </si>
  <si>
    <t>intensities</t>
  </si>
  <si>
    <t>info for figure of means</t>
  </si>
  <si>
    <t>info levels</t>
  </si>
  <si>
    <t>h2_1</t>
  </si>
  <si>
    <t>h2_2</t>
  </si>
  <si>
    <t>sigmaP_1</t>
  </si>
  <si>
    <t>sigmaP_2</t>
  </si>
  <si>
    <t>sigmaA_1</t>
  </si>
  <si>
    <t>sigmaA_2</t>
  </si>
  <si>
    <t>Responses</t>
  </si>
  <si>
    <t>Genetic levels</t>
  </si>
  <si>
    <t>Phenotypes</t>
  </si>
  <si>
    <t>Difference</t>
  </si>
  <si>
    <t>rg</t>
  </si>
  <si>
    <t>Trait 1 is expressed on Low</t>
  </si>
  <si>
    <t>Trait 2 is expressed in High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</si>
</sst>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164" fontId="0" fillId="0" borderId="0" xfId="0" applyNumberFormat="1"/>
    <xf numFmtId="2" fontId="0" fillId="0" borderId="0" xfId="0" applyNumberFormat="1"/>
    <xf numFmtId="0" fontId="0" fillId="2" borderId="0" xfId="0" applyFill="1"/>
    <xf numFmtId="0" fontId="1" fillId="3" borderId="0" xfId="0" applyFont="1" applyFill="1"/>
    <xf numFmtId="0" fontId="0" fillId="0" borderId="0" xfId="0" applyBorder="1"/>
    <xf numFmtId="164" fontId="0" fillId="4" borderId="0" xfId="0" applyNumberFormat="1" applyFill="1"/>
    <xf numFmtId="0" fontId="0" fillId="5" borderId="1" xfId="0" applyFill="1" applyBorder="1"/>
    <xf numFmtId="0" fontId="0" fillId="5" borderId="0" xfId="0" applyFill="1"/>
    <xf numFmtId="164" fontId="0" fillId="5" borderId="0" xfId="0" applyNumberFormat="1" applyFill="1"/>
    <xf numFmtId="0" fontId="0" fillId="6" borderId="1" xfId="0" applyFill="1" applyBorder="1"/>
    <xf numFmtId="164" fontId="0" fillId="6" borderId="0" xfId="0" applyNumberFormat="1" applyFill="1"/>
    <xf numFmtId="0" fontId="0" fillId="3" borderId="2" xfId="0" applyFill="1" applyBorder="1"/>
    <xf numFmtId="0" fontId="0" fillId="3" borderId="3" xfId="0" applyFill="1" applyBorder="1"/>
    <xf numFmtId="0" fontId="0" fillId="4" borderId="1" xfId="0" applyFill="1" applyBorder="1"/>
    <xf numFmtId="0" fontId="1" fillId="4" borderId="0" xfId="0" applyFont="1" applyFill="1" applyBorder="1"/>
    <xf numFmtId="0" fontId="1" fillId="5" borderId="0" xfId="0" applyFont="1" applyFill="1" applyBorder="1"/>
    <xf numFmtId="0" fontId="1" fillId="6" borderId="0" xfId="0" applyFont="1" applyFill="1" applyBorder="1"/>
    <xf numFmtId="164" fontId="0" fillId="7" borderId="0" xfId="0" applyNumberFormat="1" applyFill="1"/>
    <xf numFmtId="0" fontId="3" fillId="7" borderId="1" xfId="0" applyFont="1" applyFill="1" applyBorder="1"/>
    <xf numFmtId="0" fontId="0" fillId="8" borderId="0" xfId="0" applyFill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phenotypic means</a:t>
            </a:r>
          </a:p>
        </c:rich>
      </c:tx>
      <c:layout>
        <c:manualLayout>
          <c:xMode val="edge"/>
          <c:yMode val="edge"/>
          <c:x val="0.29805013927576601"/>
          <c:y val="3.5335750013371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055710306406685"/>
          <c:y val="0.2332159500882531"/>
          <c:w val="0.54038997214484674"/>
          <c:h val="0.52296910019790088"/>
        </c:manualLayout>
      </c:layout>
      <c:scatterChart>
        <c:scatterStyle val="smoothMarker"/>
        <c:varyColors val="0"/>
        <c:ser>
          <c:idx val="0"/>
          <c:order val="0"/>
          <c:tx>
            <c:v>Low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Sheet1!$A$22:$A$32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Sheet1!$B$22:$B$32</c:f>
              <c:numCache>
                <c:formatCode>0.00</c:formatCode>
                <c:ptCount val="11"/>
                <c:pt idx="0" formatCode="General">
                  <c:v>50</c:v>
                </c:pt>
                <c:pt idx="1">
                  <c:v>51.091828784309925</c:v>
                </c:pt>
                <c:pt idx="2">
                  <c:v>52.183657568619843</c:v>
                </c:pt>
                <c:pt idx="3">
                  <c:v>53.275486352929768</c:v>
                </c:pt>
                <c:pt idx="4">
                  <c:v>54.367315137239686</c:v>
                </c:pt>
                <c:pt idx="5">
                  <c:v>55.459143921549611</c:v>
                </c:pt>
                <c:pt idx="6">
                  <c:v>56.550972705859536</c:v>
                </c:pt>
                <c:pt idx="7">
                  <c:v>57.642801490169454</c:v>
                </c:pt>
                <c:pt idx="8">
                  <c:v>58.734630274479372</c:v>
                </c:pt>
                <c:pt idx="9">
                  <c:v>59.826459058789297</c:v>
                </c:pt>
                <c:pt idx="10">
                  <c:v>60.918287843099222</c:v>
                </c:pt>
              </c:numCache>
            </c:numRef>
          </c:yVal>
          <c:smooth val="1"/>
        </c:ser>
        <c:ser>
          <c:idx val="1"/>
          <c:order val="1"/>
          <c:tx>
            <c:v>High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Sheet1!$A$22:$A$32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Sheet1!$C$22:$C$32</c:f>
              <c:numCache>
                <c:formatCode>0.00</c:formatCode>
                <c:ptCount val="11"/>
                <c:pt idx="0" formatCode="General">
                  <c:v>60</c:v>
                </c:pt>
                <c:pt idx="1">
                  <c:v>62.153722532249766</c:v>
                </c:pt>
                <c:pt idx="2">
                  <c:v>64.307445064499532</c:v>
                </c:pt>
                <c:pt idx="3">
                  <c:v>66.461167596749306</c:v>
                </c:pt>
                <c:pt idx="4">
                  <c:v>68.614890128999079</c:v>
                </c:pt>
                <c:pt idx="5">
                  <c:v>70.768612661248852</c:v>
                </c:pt>
                <c:pt idx="6">
                  <c:v>72.922335193498611</c:v>
                </c:pt>
                <c:pt idx="7">
                  <c:v>75.076057725748385</c:v>
                </c:pt>
                <c:pt idx="8">
                  <c:v>77.229780257998158</c:v>
                </c:pt>
                <c:pt idx="9">
                  <c:v>79.383502790247917</c:v>
                </c:pt>
                <c:pt idx="10">
                  <c:v>81.537225322497676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782144"/>
        <c:axId val="195809280"/>
      </c:scatterChart>
      <c:valAx>
        <c:axId val="195782144"/>
        <c:scaling>
          <c:orientation val="minMax"/>
          <c:max val="12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generation</a:t>
                </a:r>
              </a:p>
            </c:rich>
          </c:tx>
          <c:layout>
            <c:manualLayout>
              <c:xMode val="edge"/>
              <c:yMode val="edge"/>
              <c:x val="0.37047353760445684"/>
              <c:y val="0.865725875327606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809280"/>
        <c:crosses val="autoZero"/>
        <c:crossBetween val="midCat"/>
      </c:valAx>
      <c:valAx>
        <c:axId val="195809280"/>
        <c:scaling>
          <c:orientation val="minMax"/>
          <c:max val="100"/>
          <c:min val="4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body weight</a:t>
                </a:r>
              </a:p>
            </c:rich>
          </c:tx>
          <c:layout>
            <c:manualLayout>
              <c:xMode val="edge"/>
              <c:yMode val="edge"/>
              <c:x val="4.456824512534819E-2"/>
              <c:y val="0.349823925132379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5782144"/>
        <c:crosses val="autoZero"/>
        <c:crossBetween val="midCat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9665738161559885"/>
          <c:y val="0.42049542515912303"/>
          <c:w val="0.18105849582172701"/>
          <c:h val="0.15194372505749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Genetic levels</a:t>
            </a:r>
          </a:p>
        </c:rich>
      </c:tx>
      <c:layout>
        <c:manualLayout>
          <c:xMode val="edge"/>
          <c:yMode val="edge"/>
          <c:x val="0.34540389972144847"/>
          <c:y val="3.533575001337168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119777158774374"/>
          <c:y val="0.2332159500882531"/>
          <c:w val="0.51810584958217265"/>
          <c:h val="0.52296910019790088"/>
        </c:manualLayout>
      </c:layout>
      <c:scatterChart>
        <c:scatterStyle val="smoothMarker"/>
        <c:varyColors val="0"/>
        <c:ser>
          <c:idx val="0"/>
          <c:order val="0"/>
          <c:tx>
            <c:v>gL1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Sheet1!$E$22:$E$32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Sheet1!$F$22:$F$32</c:f>
              <c:numCache>
                <c:formatCode>0.00</c:formatCode>
                <c:ptCount val="11"/>
                <c:pt idx="0">
                  <c:v>0</c:v>
                </c:pt>
                <c:pt idx="1">
                  <c:v>1.0918287843099224</c:v>
                </c:pt>
                <c:pt idx="2">
                  <c:v>2.1836575686198447</c:v>
                </c:pt>
                <c:pt idx="3">
                  <c:v>3.2754863529297671</c:v>
                </c:pt>
                <c:pt idx="4">
                  <c:v>4.3673151372396894</c:v>
                </c:pt>
                <c:pt idx="5">
                  <c:v>5.4591439215496109</c:v>
                </c:pt>
                <c:pt idx="6">
                  <c:v>6.5509727058595324</c:v>
                </c:pt>
                <c:pt idx="7">
                  <c:v>7.6428014901694539</c:v>
                </c:pt>
                <c:pt idx="8">
                  <c:v>8.7346302744793753</c:v>
                </c:pt>
                <c:pt idx="9">
                  <c:v>9.8264590587892968</c:v>
                </c:pt>
                <c:pt idx="10">
                  <c:v>10.918287843099218</c:v>
                </c:pt>
              </c:numCache>
            </c:numRef>
          </c:yVal>
          <c:smooth val="1"/>
        </c:ser>
        <c:ser>
          <c:idx val="1"/>
          <c:order val="1"/>
          <c:tx>
            <c:v>gL2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Sheet1!$E$22:$E$32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Sheet1!$G$22:$G$32</c:f>
              <c:numCache>
                <c:formatCode>0.00</c:formatCode>
                <c:ptCount val="11"/>
                <c:pt idx="0">
                  <c:v>0</c:v>
                </c:pt>
                <c:pt idx="1">
                  <c:v>2.1537225322497688</c:v>
                </c:pt>
                <c:pt idx="2">
                  <c:v>4.3074450644995377</c:v>
                </c:pt>
                <c:pt idx="3">
                  <c:v>6.4611675967493065</c:v>
                </c:pt>
                <c:pt idx="4">
                  <c:v>8.6148901289990754</c:v>
                </c:pt>
                <c:pt idx="5">
                  <c:v>10.768612661248845</c:v>
                </c:pt>
                <c:pt idx="6">
                  <c:v>12.922335193498615</c:v>
                </c:pt>
                <c:pt idx="7">
                  <c:v>15.076057725748385</c:v>
                </c:pt>
                <c:pt idx="8">
                  <c:v>17.229780257998151</c:v>
                </c:pt>
                <c:pt idx="9">
                  <c:v>19.383502790247917</c:v>
                </c:pt>
                <c:pt idx="10">
                  <c:v>21.537225322497683</c:v>
                </c:pt>
              </c:numCache>
            </c:numRef>
          </c:yVal>
          <c:smooth val="1"/>
        </c:ser>
        <c:ser>
          <c:idx val="2"/>
          <c:order val="2"/>
          <c:tx>
            <c:v>gH1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xVal>
            <c:numRef>
              <c:f>Sheet1!$E$22:$E$32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Sheet1!$H$22:$H$32</c:f>
              <c:numCache>
                <c:formatCode>0.00</c:formatCode>
                <c:ptCount val="11"/>
                <c:pt idx="0">
                  <c:v>0</c:v>
                </c:pt>
                <c:pt idx="1">
                  <c:v>1.0918287843099224</c:v>
                </c:pt>
                <c:pt idx="2">
                  <c:v>2.1836575686198447</c:v>
                </c:pt>
                <c:pt idx="3">
                  <c:v>3.2754863529297671</c:v>
                </c:pt>
                <c:pt idx="4">
                  <c:v>4.3673151372396894</c:v>
                </c:pt>
                <c:pt idx="5">
                  <c:v>5.4591439215496109</c:v>
                </c:pt>
                <c:pt idx="6">
                  <c:v>6.5509727058595324</c:v>
                </c:pt>
                <c:pt idx="7">
                  <c:v>7.6428014901694539</c:v>
                </c:pt>
                <c:pt idx="8">
                  <c:v>8.7346302744793753</c:v>
                </c:pt>
                <c:pt idx="9">
                  <c:v>9.8264590587892968</c:v>
                </c:pt>
                <c:pt idx="10">
                  <c:v>10.918287843099218</c:v>
                </c:pt>
              </c:numCache>
            </c:numRef>
          </c:yVal>
          <c:smooth val="1"/>
        </c:ser>
        <c:ser>
          <c:idx val="3"/>
          <c:order val="3"/>
          <c:tx>
            <c:v>gH2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xVal>
            <c:numRef>
              <c:f>Sheet1!$E$22:$E$32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Sheet1!$I$22:$I$32</c:f>
              <c:numCache>
                <c:formatCode>0.00</c:formatCode>
                <c:ptCount val="11"/>
                <c:pt idx="0">
                  <c:v>0</c:v>
                </c:pt>
                <c:pt idx="1">
                  <c:v>2.1537225322497688</c:v>
                </c:pt>
                <c:pt idx="2">
                  <c:v>4.3074450644995377</c:v>
                </c:pt>
                <c:pt idx="3">
                  <c:v>6.4611675967493065</c:v>
                </c:pt>
                <c:pt idx="4">
                  <c:v>8.6148901289990754</c:v>
                </c:pt>
                <c:pt idx="5">
                  <c:v>10.768612661248845</c:v>
                </c:pt>
                <c:pt idx="6">
                  <c:v>12.922335193498615</c:v>
                </c:pt>
                <c:pt idx="7">
                  <c:v>15.076057725748385</c:v>
                </c:pt>
                <c:pt idx="8">
                  <c:v>17.229780257998151</c:v>
                </c:pt>
                <c:pt idx="9">
                  <c:v>19.383502790247917</c:v>
                </c:pt>
                <c:pt idx="10">
                  <c:v>21.537225322497683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050944"/>
        <c:axId val="196053248"/>
      </c:scatterChart>
      <c:valAx>
        <c:axId val="1960509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generation</a:t>
                </a:r>
              </a:p>
            </c:rich>
          </c:tx>
          <c:layout>
            <c:manualLayout>
              <c:xMode val="edge"/>
              <c:yMode val="edge"/>
              <c:x val="0.38997214484679665"/>
              <c:y val="0.8657258753276062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53248"/>
        <c:crosses val="autoZero"/>
        <c:crossBetween val="midCat"/>
      </c:valAx>
      <c:valAx>
        <c:axId val="19605324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GB"/>
                  <a:t>growth</a:t>
                </a:r>
              </a:p>
            </c:rich>
          </c:tx>
          <c:layout>
            <c:manualLayout>
              <c:xMode val="edge"/>
              <c:yMode val="edge"/>
              <c:x val="4.456824512534819E-2"/>
              <c:y val="0.40989470015511154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96050944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0501392757660162"/>
          <c:y val="0.34629035013104248"/>
          <c:w val="0.17270194986072424"/>
          <c:h val="0.300353875113659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19050</xdr:rowOff>
    </xdr:from>
    <xdr:to>
      <xdr:col>5</xdr:col>
      <xdr:colOff>371475</xdr:colOff>
      <xdr:row>35</xdr:row>
      <xdr:rowOff>123825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361950</xdr:colOff>
      <xdr:row>19</xdr:row>
      <xdr:rowOff>19050</xdr:rowOff>
    </xdr:from>
    <xdr:to>
      <xdr:col>11</xdr:col>
      <xdr:colOff>104775</xdr:colOff>
      <xdr:row>35</xdr:row>
      <xdr:rowOff>123825</xdr:rowOff>
    </xdr:to>
    <xdr:graphicFrame macro="">
      <xdr:nvGraphicFramePr>
        <xdr:cNvPr id="102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workbookViewId="0">
      <selection activeCell="K3" sqref="K3"/>
    </sheetView>
  </sheetViews>
  <sheetFormatPr defaultRowHeight="12.75" x14ac:dyDescent="0.2"/>
  <cols>
    <col min="9" max="9" width="9.42578125" bestFit="1" customWidth="1"/>
  </cols>
  <sheetData>
    <row r="1" spans="1:12" x14ac:dyDescent="0.2">
      <c r="A1" s="1" t="s">
        <v>0</v>
      </c>
      <c r="F1" s="5" t="s">
        <v>6</v>
      </c>
      <c r="G1" s="5" t="s">
        <v>7</v>
      </c>
      <c r="I1" t="s">
        <v>20</v>
      </c>
      <c r="K1" s="22" t="s">
        <v>34</v>
      </c>
    </row>
    <row r="2" spans="1:12" x14ac:dyDescent="0.2">
      <c r="A2" t="s">
        <v>14</v>
      </c>
      <c r="B2" s="4">
        <v>0.5</v>
      </c>
      <c r="D2" t="s">
        <v>23</v>
      </c>
      <c r="E2">
        <v>0.2</v>
      </c>
      <c r="G2" t="s">
        <v>18</v>
      </c>
      <c r="H2">
        <v>0.5</v>
      </c>
      <c r="I2" s="2">
        <f>(1/SQRT(2*3.1415)*EXP(-0.5*(1*NORMINV(H2,0,1)^2)))/H2</f>
        <v>0.79789632688972156</v>
      </c>
      <c r="K2" s="22" t="s">
        <v>35</v>
      </c>
    </row>
    <row r="3" spans="1:12" x14ac:dyDescent="0.2">
      <c r="A3" t="s">
        <v>15</v>
      </c>
      <c r="B3" s="4">
        <v>0.5</v>
      </c>
      <c r="D3" t="s">
        <v>24</v>
      </c>
      <c r="E3">
        <v>0.4</v>
      </c>
      <c r="G3" t="s">
        <v>19</v>
      </c>
      <c r="H3">
        <v>0.2</v>
      </c>
      <c r="I3" s="2">
        <f>(1/SQRT(2*3.1415)*EXP(-0.5*(1*NORMINV(H3,0,1)^2)))/H3</f>
        <v>1.3998302444755151</v>
      </c>
    </row>
    <row r="4" spans="1:12" x14ac:dyDescent="0.2">
      <c r="A4" t="s">
        <v>16</v>
      </c>
      <c r="B4">
        <f>1-B2</f>
        <v>0.5</v>
      </c>
      <c r="D4" t="s">
        <v>25</v>
      </c>
      <c r="E4">
        <v>5</v>
      </c>
      <c r="G4" t="s">
        <v>27</v>
      </c>
      <c r="H4" s="2">
        <f>SQRT(E2*E4^2)</f>
        <v>2.2360679774997898</v>
      </c>
    </row>
    <row r="5" spans="1:12" x14ac:dyDescent="0.2">
      <c r="A5" t="s">
        <v>17</v>
      </c>
      <c r="B5">
        <f>1-B3</f>
        <v>0.5</v>
      </c>
      <c r="D5" t="s">
        <v>26</v>
      </c>
      <c r="E5">
        <v>6</v>
      </c>
      <c r="G5" t="s">
        <v>28</v>
      </c>
      <c r="H5" s="2">
        <f>SQRT(E3*E5^2)</f>
        <v>3.7947331922020551</v>
      </c>
    </row>
    <row r="6" spans="1:12" x14ac:dyDescent="0.2">
      <c r="A6" s="22" t="s">
        <v>33</v>
      </c>
      <c r="B6">
        <v>0.7</v>
      </c>
    </row>
    <row r="7" spans="1:12" x14ac:dyDescent="0.2">
      <c r="A7" s="6"/>
      <c r="B7" s="16" t="s">
        <v>29</v>
      </c>
      <c r="C7" s="6"/>
      <c r="D7" s="6"/>
      <c r="E7" s="6"/>
      <c r="F7" s="17" t="s">
        <v>30</v>
      </c>
      <c r="G7" s="6"/>
      <c r="H7" s="6"/>
      <c r="I7" s="6"/>
      <c r="J7" s="18" t="s">
        <v>31</v>
      </c>
      <c r="K7" s="6"/>
    </row>
    <row r="8" spans="1:12" ht="13.5" thickBot="1" x14ac:dyDescent="0.25">
      <c r="A8" s="13" t="s">
        <v>1</v>
      </c>
      <c r="B8" s="15" t="s">
        <v>2</v>
      </c>
      <c r="C8" s="15" t="s">
        <v>3</v>
      </c>
      <c r="D8" s="15" t="s">
        <v>4</v>
      </c>
      <c r="E8" s="15" t="s">
        <v>5</v>
      </c>
      <c r="F8" s="8" t="s">
        <v>8</v>
      </c>
      <c r="G8" s="8" t="s">
        <v>9</v>
      </c>
      <c r="H8" s="8" t="s">
        <v>10</v>
      </c>
      <c r="I8" s="8" t="s">
        <v>11</v>
      </c>
      <c r="J8" s="11" t="s">
        <v>12</v>
      </c>
      <c r="K8" s="11" t="s">
        <v>13</v>
      </c>
      <c r="L8" s="20" t="s">
        <v>32</v>
      </c>
    </row>
    <row r="9" spans="1:12" x14ac:dyDescent="0.2">
      <c r="A9" s="14">
        <v>0</v>
      </c>
      <c r="B9" s="7">
        <f>$I$2*$E$2*$E$4</f>
        <v>0.79789632688972156</v>
      </c>
      <c r="C9" s="7">
        <f>$I$2*SQRT($E$2)*$B$6*$H$5</f>
        <v>0.94785247775830128</v>
      </c>
      <c r="D9" s="7">
        <f>$I$3*SQRT($E$3)*$B$6*$H$4</f>
        <v>1.3857612417301231</v>
      </c>
      <c r="E9" s="7">
        <f>$I$3*$E$3*$E$5</f>
        <v>3.3595925867412362</v>
      </c>
      <c r="F9" s="9">
        <v>0</v>
      </c>
      <c r="G9" s="9">
        <v>0</v>
      </c>
      <c r="H9" s="9">
        <v>0</v>
      </c>
      <c r="I9" s="9">
        <v>0</v>
      </c>
      <c r="J9" s="21">
        <v>50</v>
      </c>
      <c r="K9" s="21">
        <v>60</v>
      </c>
      <c r="L9" s="19">
        <f>K9-J9</f>
        <v>10</v>
      </c>
    </row>
    <row r="10" spans="1:12" x14ac:dyDescent="0.2">
      <c r="A10" s="14">
        <f>A9+1</f>
        <v>1</v>
      </c>
      <c r="B10" s="7">
        <f t="shared" ref="B10:B19" si="0">$I$2*$E$2*$E$4</f>
        <v>0.79789632688972156</v>
      </c>
      <c r="C10" s="7">
        <f t="shared" ref="C10:C19" si="1">$I$2*SQRT($E$2)*$B$6*$H$5</f>
        <v>0.94785247775830128</v>
      </c>
      <c r="D10" s="7">
        <f t="shared" ref="D10:D19" si="2">$I$3*SQRT($E$3)*$B$6*$H$4</f>
        <v>1.3857612417301231</v>
      </c>
      <c r="E10" s="7">
        <f t="shared" ref="E10:E19" si="3">$I$3*$E$3*$E$5</f>
        <v>3.3595925867412362</v>
      </c>
      <c r="F10" s="10">
        <f>$B$2*(F9+B9)+$B$4*(H9+D9)</f>
        <v>1.0918287843099224</v>
      </c>
      <c r="G10" s="10">
        <f>$B$2*(G9+C9)+$B$4*(I9+E9)</f>
        <v>2.1537225322497688</v>
      </c>
      <c r="H10" s="10">
        <f>$B$3*(F9+B9)+$B$5*(H9+D9)</f>
        <v>1.0918287843099224</v>
      </c>
      <c r="I10" s="10">
        <f>$B$3*(G9+C9)+$B$5*(I9+E9)</f>
        <v>2.1537225322497688</v>
      </c>
      <c r="J10" s="12">
        <f>$J$9+F10</f>
        <v>51.091828784309925</v>
      </c>
      <c r="K10" s="12">
        <f>$K$9+I10</f>
        <v>62.153722532249766</v>
      </c>
      <c r="L10" s="19">
        <f t="shared" ref="L10:L19" si="4">K10-J10</f>
        <v>11.061893747939841</v>
      </c>
    </row>
    <row r="11" spans="1:12" x14ac:dyDescent="0.2">
      <c r="A11" s="14">
        <f t="shared" ref="A11:A32" si="5">A10+1</f>
        <v>2</v>
      </c>
      <c r="B11" s="7">
        <f t="shared" si="0"/>
        <v>0.79789632688972156</v>
      </c>
      <c r="C11" s="7">
        <f t="shared" si="1"/>
        <v>0.94785247775830128</v>
      </c>
      <c r="D11" s="7">
        <f t="shared" si="2"/>
        <v>1.3857612417301231</v>
      </c>
      <c r="E11" s="7">
        <f t="shared" si="3"/>
        <v>3.3595925867412362</v>
      </c>
      <c r="F11" s="10">
        <f t="shared" ref="F11:F19" si="6">$B$2*(F10+B10)+$B$4*(H10+D10)</f>
        <v>2.1836575686198447</v>
      </c>
      <c r="G11" s="10">
        <f t="shared" ref="G11:G19" si="7">$B$2*(G10+C10)+$B$4*(I10+E10)</f>
        <v>4.3074450644995377</v>
      </c>
      <c r="H11" s="10">
        <f t="shared" ref="H11:H19" si="8">$B$3*(F10+B10)+$B$5*(H10+D10)</f>
        <v>2.1836575686198447</v>
      </c>
      <c r="I11" s="10">
        <f t="shared" ref="I11:I19" si="9">$B$3*(G10+C10)+$B$5*(I10+E10)</f>
        <v>4.3074450644995377</v>
      </c>
      <c r="J11" s="12">
        <f t="shared" ref="J11:J19" si="10">$J$9+F11</f>
        <v>52.183657568619843</v>
      </c>
      <c r="K11" s="12">
        <f t="shared" ref="K11:K19" si="11">$K$9+I11</f>
        <v>64.307445064499532</v>
      </c>
      <c r="L11" s="19">
        <f t="shared" si="4"/>
        <v>12.123787495879689</v>
      </c>
    </row>
    <row r="12" spans="1:12" x14ac:dyDescent="0.2">
      <c r="A12" s="14">
        <f t="shared" si="5"/>
        <v>3</v>
      </c>
      <c r="B12" s="7">
        <f t="shared" si="0"/>
        <v>0.79789632688972156</v>
      </c>
      <c r="C12" s="7">
        <f t="shared" si="1"/>
        <v>0.94785247775830128</v>
      </c>
      <c r="D12" s="7">
        <f t="shared" si="2"/>
        <v>1.3857612417301231</v>
      </c>
      <c r="E12" s="7">
        <f t="shared" si="3"/>
        <v>3.3595925867412362</v>
      </c>
      <c r="F12" s="10">
        <f t="shared" si="6"/>
        <v>3.2754863529297671</v>
      </c>
      <c r="G12" s="10">
        <f t="shared" si="7"/>
        <v>6.4611675967493065</v>
      </c>
      <c r="H12" s="10">
        <f t="shared" si="8"/>
        <v>3.2754863529297671</v>
      </c>
      <c r="I12" s="10">
        <f t="shared" si="9"/>
        <v>6.4611675967493065</v>
      </c>
      <c r="J12" s="12">
        <f t="shared" si="10"/>
        <v>53.275486352929768</v>
      </c>
      <c r="K12" s="12">
        <f t="shared" si="11"/>
        <v>66.461167596749306</v>
      </c>
      <c r="L12" s="19">
        <f t="shared" si="4"/>
        <v>13.185681243819538</v>
      </c>
    </row>
    <row r="13" spans="1:12" x14ac:dyDescent="0.2">
      <c r="A13" s="14">
        <f t="shared" si="5"/>
        <v>4</v>
      </c>
      <c r="B13" s="7">
        <f t="shared" si="0"/>
        <v>0.79789632688972156</v>
      </c>
      <c r="C13" s="7">
        <f t="shared" si="1"/>
        <v>0.94785247775830128</v>
      </c>
      <c r="D13" s="7">
        <f t="shared" si="2"/>
        <v>1.3857612417301231</v>
      </c>
      <c r="E13" s="7">
        <f t="shared" si="3"/>
        <v>3.3595925867412362</v>
      </c>
      <c r="F13" s="10">
        <f t="shared" si="6"/>
        <v>4.3673151372396894</v>
      </c>
      <c r="G13" s="10">
        <f t="shared" si="7"/>
        <v>8.6148901289990754</v>
      </c>
      <c r="H13" s="10">
        <f t="shared" si="8"/>
        <v>4.3673151372396894</v>
      </c>
      <c r="I13" s="10">
        <f t="shared" si="9"/>
        <v>8.6148901289990754</v>
      </c>
      <c r="J13" s="12">
        <f t="shared" si="10"/>
        <v>54.367315137239686</v>
      </c>
      <c r="K13" s="12">
        <f t="shared" si="11"/>
        <v>68.614890128999079</v>
      </c>
      <c r="L13" s="19">
        <f t="shared" si="4"/>
        <v>14.247574991759393</v>
      </c>
    </row>
    <row r="14" spans="1:12" x14ac:dyDescent="0.2">
      <c r="A14" s="14">
        <f t="shared" si="5"/>
        <v>5</v>
      </c>
      <c r="B14" s="7">
        <f t="shared" si="0"/>
        <v>0.79789632688972156</v>
      </c>
      <c r="C14" s="7">
        <f t="shared" si="1"/>
        <v>0.94785247775830128</v>
      </c>
      <c r="D14" s="7">
        <f t="shared" si="2"/>
        <v>1.3857612417301231</v>
      </c>
      <c r="E14" s="7">
        <f t="shared" si="3"/>
        <v>3.3595925867412362</v>
      </c>
      <c r="F14" s="10">
        <f t="shared" si="6"/>
        <v>5.4591439215496109</v>
      </c>
      <c r="G14" s="10">
        <f t="shared" si="7"/>
        <v>10.768612661248845</v>
      </c>
      <c r="H14" s="10">
        <f t="shared" si="8"/>
        <v>5.4591439215496109</v>
      </c>
      <c r="I14" s="10">
        <f t="shared" si="9"/>
        <v>10.768612661248845</v>
      </c>
      <c r="J14" s="12">
        <f t="shared" si="10"/>
        <v>55.459143921549611</v>
      </c>
      <c r="K14" s="12">
        <f t="shared" si="11"/>
        <v>70.768612661248852</v>
      </c>
      <c r="L14" s="19">
        <f t="shared" si="4"/>
        <v>15.309468739699241</v>
      </c>
    </row>
    <row r="15" spans="1:12" x14ac:dyDescent="0.2">
      <c r="A15" s="14">
        <f t="shared" si="5"/>
        <v>6</v>
      </c>
      <c r="B15" s="7">
        <f t="shared" si="0"/>
        <v>0.79789632688972156</v>
      </c>
      <c r="C15" s="7">
        <f t="shared" si="1"/>
        <v>0.94785247775830128</v>
      </c>
      <c r="D15" s="7">
        <f t="shared" si="2"/>
        <v>1.3857612417301231</v>
      </c>
      <c r="E15" s="7">
        <f t="shared" si="3"/>
        <v>3.3595925867412362</v>
      </c>
      <c r="F15" s="10">
        <f t="shared" si="6"/>
        <v>6.5509727058595324</v>
      </c>
      <c r="G15" s="10">
        <f t="shared" si="7"/>
        <v>12.922335193498615</v>
      </c>
      <c r="H15" s="10">
        <f t="shared" si="8"/>
        <v>6.5509727058595324</v>
      </c>
      <c r="I15" s="10">
        <f t="shared" si="9"/>
        <v>12.922335193498615</v>
      </c>
      <c r="J15" s="12">
        <f t="shared" si="10"/>
        <v>56.550972705859536</v>
      </c>
      <c r="K15" s="12">
        <f t="shared" si="11"/>
        <v>72.922335193498611</v>
      </c>
      <c r="L15" s="19">
        <f t="shared" si="4"/>
        <v>16.371362487639075</v>
      </c>
    </row>
    <row r="16" spans="1:12" x14ac:dyDescent="0.2">
      <c r="A16" s="14">
        <f t="shared" si="5"/>
        <v>7</v>
      </c>
      <c r="B16" s="7">
        <f t="shared" si="0"/>
        <v>0.79789632688972156</v>
      </c>
      <c r="C16" s="7">
        <f t="shared" si="1"/>
        <v>0.94785247775830128</v>
      </c>
      <c r="D16" s="7">
        <f t="shared" si="2"/>
        <v>1.3857612417301231</v>
      </c>
      <c r="E16" s="7">
        <f t="shared" si="3"/>
        <v>3.3595925867412362</v>
      </c>
      <c r="F16" s="10">
        <f t="shared" si="6"/>
        <v>7.6428014901694539</v>
      </c>
      <c r="G16" s="10">
        <f t="shared" si="7"/>
        <v>15.076057725748385</v>
      </c>
      <c r="H16" s="10">
        <f t="shared" si="8"/>
        <v>7.6428014901694539</v>
      </c>
      <c r="I16" s="10">
        <f t="shared" si="9"/>
        <v>15.076057725748385</v>
      </c>
      <c r="J16" s="12">
        <f t="shared" si="10"/>
        <v>57.642801490169454</v>
      </c>
      <c r="K16" s="12">
        <f t="shared" si="11"/>
        <v>75.076057725748385</v>
      </c>
      <c r="L16" s="19">
        <f t="shared" si="4"/>
        <v>17.433256235578931</v>
      </c>
    </row>
    <row r="17" spans="1:12" x14ac:dyDescent="0.2">
      <c r="A17" s="14">
        <f t="shared" si="5"/>
        <v>8</v>
      </c>
      <c r="B17" s="7">
        <f t="shared" si="0"/>
        <v>0.79789632688972156</v>
      </c>
      <c r="C17" s="7">
        <f t="shared" si="1"/>
        <v>0.94785247775830128</v>
      </c>
      <c r="D17" s="7">
        <f t="shared" si="2"/>
        <v>1.3857612417301231</v>
      </c>
      <c r="E17" s="7">
        <f t="shared" si="3"/>
        <v>3.3595925867412362</v>
      </c>
      <c r="F17" s="10">
        <f t="shared" si="6"/>
        <v>8.7346302744793753</v>
      </c>
      <c r="G17" s="10">
        <f t="shared" si="7"/>
        <v>17.229780257998151</v>
      </c>
      <c r="H17" s="10">
        <f t="shared" si="8"/>
        <v>8.7346302744793753</v>
      </c>
      <c r="I17" s="10">
        <f t="shared" si="9"/>
        <v>17.229780257998151</v>
      </c>
      <c r="J17" s="12">
        <f t="shared" si="10"/>
        <v>58.734630274479372</v>
      </c>
      <c r="K17" s="12">
        <f t="shared" si="11"/>
        <v>77.229780257998158</v>
      </c>
      <c r="L17" s="19">
        <f t="shared" si="4"/>
        <v>18.495149983518786</v>
      </c>
    </row>
    <row r="18" spans="1:12" x14ac:dyDescent="0.2">
      <c r="A18" s="14">
        <f t="shared" si="5"/>
        <v>9</v>
      </c>
      <c r="B18" s="7">
        <f t="shared" si="0"/>
        <v>0.79789632688972156</v>
      </c>
      <c r="C18" s="7">
        <f t="shared" si="1"/>
        <v>0.94785247775830128</v>
      </c>
      <c r="D18" s="7">
        <f t="shared" si="2"/>
        <v>1.3857612417301231</v>
      </c>
      <c r="E18" s="7">
        <f t="shared" si="3"/>
        <v>3.3595925867412362</v>
      </c>
      <c r="F18" s="10">
        <f t="shared" si="6"/>
        <v>9.8264590587892968</v>
      </c>
      <c r="G18" s="10">
        <f t="shared" si="7"/>
        <v>19.383502790247917</v>
      </c>
      <c r="H18" s="10">
        <f t="shared" si="8"/>
        <v>9.8264590587892968</v>
      </c>
      <c r="I18" s="10">
        <f t="shared" si="9"/>
        <v>19.383502790247917</v>
      </c>
      <c r="J18" s="12">
        <f t="shared" si="10"/>
        <v>59.826459058789297</v>
      </c>
      <c r="K18" s="12">
        <f t="shared" si="11"/>
        <v>79.383502790247917</v>
      </c>
      <c r="L18" s="19">
        <f t="shared" si="4"/>
        <v>19.55704373145862</v>
      </c>
    </row>
    <row r="19" spans="1:12" x14ac:dyDescent="0.2">
      <c r="A19" s="14">
        <f t="shared" si="5"/>
        <v>10</v>
      </c>
      <c r="B19" s="7">
        <f t="shared" si="0"/>
        <v>0.79789632688972156</v>
      </c>
      <c r="C19" s="7">
        <f t="shared" si="1"/>
        <v>0.94785247775830128</v>
      </c>
      <c r="D19" s="7">
        <f t="shared" si="2"/>
        <v>1.3857612417301231</v>
      </c>
      <c r="E19" s="7">
        <f t="shared" si="3"/>
        <v>3.3595925867412362</v>
      </c>
      <c r="F19" s="10">
        <f t="shared" si="6"/>
        <v>10.918287843099218</v>
      </c>
      <c r="G19" s="10">
        <f t="shared" si="7"/>
        <v>21.537225322497683</v>
      </c>
      <c r="H19" s="10">
        <f t="shared" si="8"/>
        <v>10.918287843099218</v>
      </c>
      <c r="I19" s="10">
        <f t="shared" si="9"/>
        <v>21.537225322497683</v>
      </c>
      <c r="J19" s="12">
        <f t="shared" si="10"/>
        <v>60.918287843099222</v>
      </c>
      <c r="K19" s="12">
        <f t="shared" si="11"/>
        <v>81.537225322497676</v>
      </c>
      <c r="L19" s="19">
        <f t="shared" si="4"/>
        <v>20.618937479398454</v>
      </c>
    </row>
    <row r="21" spans="1:12" x14ac:dyDescent="0.2">
      <c r="A21" t="s">
        <v>21</v>
      </c>
      <c r="E21" t="s">
        <v>22</v>
      </c>
      <c r="F21" t="s">
        <v>8</v>
      </c>
      <c r="G21" t="s">
        <v>9</v>
      </c>
      <c r="H21" t="s">
        <v>10</v>
      </c>
      <c r="I21" t="s">
        <v>11</v>
      </c>
    </row>
    <row r="22" spans="1:12" x14ac:dyDescent="0.2">
      <c r="A22">
        <v>0</v>
      </c>
      <c r="B22">
        <f>J9</f>
        <v>50</v>
      </c>
      <c r="C22">
        <f>K9</f>
        <v>60</v>
      </c>
      <c r="E22">
        <v>0</v>
      </c>
      <c r="F22" s="3">
        <f t="shared" ref="F22:I30" si="12">F9</f>
        <v>0</v>
      </c>
      <c r="G22" s="3">
        <f t="shared" si="12"/>
        <v>0</v>
      </c>
      <c r="H22" s="3">
        <f t="shared" si="12"/>
        <v>0</v>
      </c>
      <c r="I22" s="3">
        <f t="shared" si="12"/>
        <v>0</v>
      </c>
    </row>
    <row r="23" spans="1:12" x14ac:dyDescent="0.2">
      <c r="A23">
        <f>A22+1</f>
        <v>1</v>
      </c>
      <c r="B23" s="3">
        <f t="shared" ref="B23:B32" si="13">J10</f>
        <v>51.091828784309925</v>
      </c>
      <c r="C23" s="3">
        <f t="shared" ref="C23:C32" si="14">K10</f>
        <v>62.153722532249766</v>
      </c>
      <c r="E23">
        <f>E22+1</f>
        <v>1</v>
      </c>
      <c r="F23" s="3">
        <f t="shared" si="12"/>
        <v>1.0918287843099224</v>
      </c>
      <c r="G23" s="3">
        <f t="shared" si="12"/>
        <v>2.1537225322497688</v>
      </c>
      <c r="H23" s="3">
        <f t="shared" si="12"/>
        <v>1.0918287843099224</v>
      </c>
      <c r="I23" s="3">
        <f t="shared" si="12"/>
        <v>2.1537225322497688</v>
      </c>
    </row>
    <row r="24" spans="1:12" x14ac:dyDescent="0.2">
      <c r="A24">
        <f t="shared" si="5"/>
        <v>2</v>
      </c>
      <c r="B24" s="3">
        <f t="shared" si="13"/>
        <v>52.183657568619843</v>
      </c>
      <c r="C24" s="3">
        <f t="shared" si="14"/>
        <v>64.307445064499532</v>
      </c>
      <c r="E24">
        <f t="shared" ref="E24:E32" si="15">E23+1</f>
        <v>2</v>
      </c>
      <c r="F24" s="3">
        <f t="shared" si="12"/>
        <v>2.1836575686198447</v>
      </c>
      <c r="G24" s="3">
        <f t="shared" si="12"/>
        <v>4.3074450644995377</v>
      </c>
      <c r="H24" s="3">
        <f t="shared" si="12"/>
        <v>2.1836575686198447</v>
      </c>
      <c r="I24" s="3">
        <f t="shared" si="12"/>
        <v>4.3074450644995377</v>
      </c>
    </row>
    <row r="25" spans="1:12" x14ac:dyDescent="0.2">
      <c r="A25">
        <f t="shared" si="5"/>
        <v>3</v>
      </c>
      <c r="B25" s="3">
        <f t="shared" si="13"/>
        <v>53.275486352929768</v>
      </c>
      <c r="C25" s="3">
        <f t="shared" si="14"/>
        <v>66.461167596749306</v>
      </c>
      <c r="E25">
        <f t="shared" si="15"/>
        <v>3</v>
      </c>
      <c r="F25" s="3">
        <f t="shared" si="12"/>
        <v>3.2754863529297671</v>
      </c>
      <c r="G25" s="3">
        <f t="shared" si="12"/>
        <v>6.4611675967493065</v>
      </c>
      <c r="H25" s="3">
        <f t="shared" si="12"/>
        <v>3.2754863529297671</v>
      </c>
      <c r="I25" s="3">
        <f t="shared" si="12"/>
        <v>6.4611675967493065</v>
      </c>
    </row>
    <row r="26" spans="1:12" x14ac:dyDescent="0.2">
      <c r="A26">
        <f t="shared" si="5"/>
        <v>4</v>
      </c>
      <c r="B26" s="3">
        <f t="shared" si="13"/>
        <v>54.367315137239686</v>
      </c>
      <c r="C26" s="3">
        <f t="shared" si="14"/>
        <v>68.614890128999079</v>
      </c>
      <c r="E26">
        <f t="shared" si="15"/>
        <v>4</v>
      </c>
      <c r="F26" s="3">
        <f t="shared" si="12"/>
        <v>4.3673151372396894</v>
      </c>
      <c r="G26" s="3">
        <f t="shared" si="12"/>
        <v>8.6148901289990754</v>
      </c>
      <c r="H26" s="3">
        <f t="shared" si="12"/>
        <v>4.3673151372396894</v>
      </c>
      <c r="I26" s="3">
        <f t="shared" si="12"/>
        <v>8.6148901289990754</v>
      </c>
    </row>
    <row r="27" spans="1:12" x14ac:dyDescent="0.2">
      <c r="A27">
        <f t="shared" si="5"/>
        <v>5</v>
      </c>
      <c r="B27" s="3">
        <f t="shared" si="13"/>
        <v>55.459143921549611</v>
      </c>
      <c r="C27" s="3">
        <f t="shared" si="14"/>
        <v>70.768612661248852</v>
      </c>
      <c r="E27">
        <f t="shared" si="15"/>
        <v>5</v>
      </c>
      <c r="F27" s="3">
        <f t="shared" si="12"/>
        <v>5.4591439215496109</v>
      </c>
      <c r="G27" s="3">
        <f t="shared" si="12"/>
        <v>10.768612661248845</v>
      </c>
      <c r="H27" s="3">
        <f t="shared" si="12"/>
        <v>5.4591439215496109</v>
      </c>
      <c r="I27" s="3">
        <f t="shared" si="12"/>
        <v>10.768612661248845</v>
      </c>
    </row>
    <row r="28" spans="1:12" x14ac:dyDescent="0.2">
      <c r="A28">
        <f t="shared" si="5"/>
        <v>6</v>
      </c>
      <c r="B28" s="3">
        <f t="shared" si="13"/>
        <v>56.550972705859536</v>
      </c>
      <c r="C28" s="3">
        <f t="shared" si="14"/>
        <v>72.922335193498611</v>
      </c>
      <c r="E28">
        <f t="shared" si="15"/>
        <v>6</v>
      </c>
      <c r="F28" s="3">
        <f t="shared" si="12"/>
        <v>6.5509727058595324</v>
      </c>
      <c r="G28" s="3">
        <f t="shared" si="12"/>
        <v>12.922335193498615</v>
      </c>
      <c r="H28" s="3">
        <f t="shared" si="12"/>
        <v>6.5509727058595324</v>
      </c>
      <c r="I28" s="3">
        <f t="shared" si="12"/>
        <v>12.922335193498615</v>
      </c>
    </row>
    <row r="29" spans="1:12" x14ac:dyDescent="0.2">
      <c r="A29">
        <f t="shared" si="5"/>
        <v>7</v>
      </c>
      <c r="B29" s="3">
        <f t="shared" si="13"/>
        <v>57.642801490169454</v>
      </c>
      <c r="C29" s="3">
        <f t="shared" si="14"/>
        <v>75.076057725748385</v>
      </c>
      <c r="E29">
        <f t="shared" si="15"/>
        <v>7</v>
      </c>
      <c r="F29" s="3">
        <f t="shared" si="12"/>
        <v>7.6428014901694539</v>
      </c>
      <c r="G29" s="3">
        <f t="shared" si="12"/>
        <v>15.076057725748385</v>
      </c>
      <c r="H29" s="3">
        <f t="shared" si="12"/>
        <v>7.6428014901694539</v>
      </c>
      <c r="I29" s="3">
        <f t="shared" si="12"/>
        <v>15.076057725748385</v>
      </c>
    </row>
    <row r="30" spans="1:12" x14ac:dyDescent="0.2">
      <c r="A30">
        <f t="shared" si="5"/>
        <v>8</v>
      </c>
      <c r="B30" s="3">
        <f t="shared" si="13"/>
        <v>58.734630274479372</v>
      </c>
      <c r="C30" s="3">
        <f t="shared" si="14"/>
        <v>77.229780257998158</v>
      </c>
      <c r="E30">
        <f t="shared" si="15"/>
        <v>8</v>
      </c>
      <c r="F30" s="3">
        <f t="shared" si="12"/>
        <v>8.7346302744793753</v>
      </c>
      <c r="G30" s="3">
        <f t="shared" si="12"/>
        <v>17.229780257998151</v>
      </c>
      <c r="H30" s="3">
        <f t="shared" si="12"/>
        <v>8.7346302744793753</v>
      </c>
      <c r="I30" s="3">
        <f t="shared" si="12"/>
        <v>17.229780257998151</v>
      </c>
    </row>
    <row r="31" spans="1:12" x14ac:dyDescent="0.2">
      <c r="A31">
        <f t="shared" si="5"/>
        <v>9</v>
      </c>
      <c r="B31" s="3">
        <f t="shared" si="13"/>
        <v>59.826459058789297</v>
      </c>
      <c r="C31" s="3">
        <f t="shared" si="14"/>
        <v>79.383502790247917</v>
      </c>
      <c r="E31">
        <f t="shared" si="15"/>
        <v>9</v>
      </c>
      <c r="F31" s="3">
        <f t="shared" ref="F31:I32" si="16">F18</f>
        <v>9.8264590587892968</v>
      </c>
      <c r="G31" s="3">
        <f t="shared" si="16"/>
        <v>19.383502790247917</v>
      </c>
      <c r="H31" s="3">
        <f t="shared" si="16"/>
        <v>9.8264590587892968</v>
      </c>
      <c r="I31" s="3">
        <f t="shared" si="16"/>
        <v>19.383502790247917</v>
      </c>
    </row>
    <row r="32" spans="1:12" x14ac:dyDescent="0.2">
      <c r="A32">
        <f t="shared" si="5"/>
        <v>10</v>
      </c>
      <c r="B32" s="3">
        <f t="shared" si="13"/>
        <v>60.918287843099222</v>
      </c>
      <c r="C32" s="3">
        <f t="shared" si="14"/>
        <v>81.537225322497676</v>
      </c>
      <c r="E32">
        <f t="shared" si="15"/>
        <v>10</v>
      </c>
      <c r="F32" s="3">
        <f t="shared" si="16"/>
        <v>10.918287843099218</v>
      </c>
      <c r="G32" s="3">
        <f t="shared" si="16"/>
        <v>21.537225322497683</v>
      </c>
      <c r="H32" s="3">
        <f t="shared" si="16"/>
        <v>10.918287843099218</v>
      </c>
      <c r="I32" s="3">
        <f t="shared" si="16"/>
        <v>21.537225322497683</v>
      </c>
    </row>
  </sheetData>
  <phoneticPr fontId="2" type="noConversion"/>
  <pageMargins left="0.75" right="0.75" top="1" bottom="1" header="0.5" footer="0.5"/>
  <pageSetup orientation="portrait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Wageningen University, Animal Sciences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abg-local</dc:creator>
  <cp:lastModifiedBy>Bijma, Piter</cp:lastModifiedBy>
  <dcterms:created xsi:type="dcterms:W3CDTF">2005-06-14T20:51:43Z</dcterms:created>
  <dcterms:modified xsi:type="dcterms:W3CDTF">2017-01-02T12:01:00Z</dcterms:modified>
</cp:coreProperties>
</file>