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950" windowHeight="477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<sst xmlns="http://schemas.openxmlformats.org/spreadsheetml/2006/main" count="130" uniqueCount="38">
  <si>
    <t>value</t>
  </si>
  <si>
    <t>frequency</t>
  </si>
  <si>
    <t>mean</t>
  </si>
  <si>
    <t>G</t>
  </si>
  <si>
    <t>A</t>
  </si>
  <si>
    <t>D</t>
  </si>
  <si>
    <t>g11</t>
  </si>
  <si>
    <t>g12</t>
  </si>
  <si>
    <t>g22</t>
  </si>
  <si>
    <t>p</t>
  </si>
  <si>
    <t>Alpha1</t>
  </si>
  <si>
    <t>Alpha2</t>
  </si>
  <si>
    <t>Frequency</t>
  </si>
  <si>
    <t>PopMean</t>
  </si>
  <si>
    <t>va</t>
  </si>
  <si>
    <t xml:space="preserve"> </t>
  </si>
  <si>
    <t>q</t>
  </si>
  <si>
    <t>a</t>
  </si>
  <si>
    <t>d</t>
  </si>
  <si>
    <t>F1</t>
  </si>
  <si>
    <t>Pure1</t>
  </si>
  <si>
    <t>Pure2</t>
  </si>
  <si>
    <t>vg</t>
  </si>
  <si>
    <t xml:space="preserve">  </t>
  </si>
  <si>
    <t>F2</t>
  </si>
  <si>
    <t>Alpha</t>
  </si>
  <si>
    <t>VarA</t>
  </si>
  <si>
    <t>VarD</t>
  </si>
  <si>
    <t>variance</t>
  </si>
  <si>
    <t>GenVal_11</t>
  </si>
  <si>
    <t>GenVal_21</t>
  </si>
  <si>
    <t>GenVal_22</t>
  </si>
  <si>
    <t>BrVal11</t>
  </si>
  <si>
    <t>BrVal21</t>
  </si>
  <si>
    <t>BrVal22</t>
  </si>
  <si>
    <t xml:space="preserve">Single Locus calculations: </t>
  </si>
  <si>
    <t>Update only paramarers in lightblue cells</t>
  </si>
  <si>
    <t>genotype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</si>
</sst>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ont="1" applyFill="1" applyAlignment="1">
      <alignment/>
    </xf>
    <xf numFmtId="0" fontId="8" fillId="0" borderId="0" xfId="0" applyFont="1" applyAlignment="1">
      <alignment/>
    </xf>
    <xf numFmtId="17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85825"/>
          <c:h val="0.813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Sheet1!$D$10:$D$20</c:f>
              <c:numCache>
                <c:ptCount val="11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Allele frequency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auto val="0"/>
        <c:lblOffset val="100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PopMean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Additive and Dominace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Sheet1!$E$9</c:f>
              <c:strCache>
                <c:ptCount val="1"/>
                <c:pt idx="0">
                  <c:v>VarA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Sheet1!$E$10:$E$20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42</c:v>
                </c:pt>
                <c:pt idx="4">
                  <c:v>48</c:v>
                </c:pt>
                <c:pt idx="5">
                  <c:v>50</c:v>
                </c:pt>
                <c:pt idx="6">
                  <c:v>48</c:v>
                </c:pt>
                <c:pt idx="7">
                  <c:v>42</c:v>
                </c:pt>
                <c:pt idx="8">
                  <c:v>32</c:v>
                </c:pt>
                <c:pt idx="9">
                  <c:v>18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Sheet1!$F$9</c:f>
              <c:strCache>
                <c:ptCount val="1"/>
                <c:pt idx="0">
                  <c:v>VarD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Sheet1!$F$10:$F$20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3300417"/>
        <c:axId val="52594890"/>
      </c:lineChart>
      <c:cat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frequncy of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Average effect of alleles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Alpha1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Sheet1!$B$10:$B$20</c:f>
              <c:numCache>
                <c:ptCount val="11"/>
                <c:pt idx="0">
                  <c:v>10</c:v>
                </c:pt>
                <c:pt idx="1">
                  <c:v>8.999999999999986</c:v>
                </c:pt>
                <c:pt idx="2">
                  <c:v>7.999999999999987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4.000000000000014</c:v>
                </c:pt>
                <c:pt idx="7">
                  <c:v>3</c:v>
                </c:pt>
                <c:pt idx="8">
                  <c:v>1.999999999999986</c:v>
                </c:pt>
                <c:pt idx="9">
                  <c:v>1.0000000000000147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Alpha2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Sheet1!$C$10:$C$20</c:f>
              <c:numCache>
                <c:ptCount val="11"/>
                <c:pt idx="0">
                  <c:v>0</c:v>
                </c:pt>
                <c:pt idx="1">
                  <c:v>-1.0000000000000142</c:v>
                </c:pt>
                <c:pt idx="2">
                  <c:v>-2.000000000000014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-5.999999999999986</c:v>
                </c:pt>
                <c:pt idx="7">
                  <c:v>-7</c:v>
                </c:pt>
                <c:pt idx="8">
                  <c:v>-8.000000000000014</c:v>
                </c:pt>
                <c:pt idx="9">
                  <c:v>-8.999999999999986</c:v>
                </c:pt>
                <c:pt idx="10">
                  <c:v>-10</c:v>
                </c:pt>
              </c:numCache>
            </c:numRef>
          </c:val>
          <c:smooth val="0"/>
        </c:ser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Genetic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Sheet1!$B$24</c:f>
              <c:strCache>
                <c:ptCount val="1"/>
                <c:pt idx="0">
                  <c:v>GenVal_11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Sheet1!$B$25:$B$36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8.000000000000014</c:v>
                </c:pt>
                <c:pt idx="7">
                  <c:v>6</c:v>
                </c:pt>
                <c:pt idx="8">
                  <c:v>3.999999999999986</c:v>
                </c:pt>
                <c:pt idx="9">
                  <c:v>2.000000000000014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Sheet1!$C$24</c:f>
              <c:strCache>
                <c:ptCount val="1"/>
                <c:pt idx="0">
                  <c:v>GenVal_21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Sheet1!$C$25:$C$36</c:f>
              <c:numCache>
                <c:ptCount val="12"/>
                <c:pt idx="0">
                  <c:v>10</c:v>
                </c:pt>
                <c:pt idx="1">
                  <c:v>7.999999999999986</c:v>
                </c:pt>
                <c:pt idx="2">
                  <c:v>5.999999999999986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-1.9999999999999858</c:v>
                </c:pt>
                <c:pt idx="7">
                  <c:v>-4</c:v>
                </c:pt>
                <c:pt idx="8">
                  <c:v>-6.000000000000014</c:v>
                </c:pt>
                <c:pt idx="9">
                  <c:v>-7.999999999999986</c:v>
                </c:pt>
                <c:pt idx="10">
                  <c:v>-10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Sheet1!$D$24</c:f>
              <c:strCache>
                <c:ptCount val="1"/>
                <c:pt idx="0">
                  <c:v>GenVal_22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Sheet1!$D$25:$D$36</c:f>
              <c:numCache>
                <c:ptCount val="12"/>
                <c:pt idx="0">
                  <c:v>0</c:v>
                </c:pt>
                <c:pt idx="1">
                  <c:v>-2.000000000000014</c:v>
                </c:pt>
                <c:pt idx="2">
                  <c:v>-4.000000000000014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22513557"/>
        <c:axId val="1295422"/>
      </c:lineChart>
      <c:cat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Breeding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Sheet1!$E$24</c:f>
              <c:strCache>
                <c:ptCount val="1"/>
                <c:pt idx="0">
                  <c:v>BrVal11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Sheet1!$E$25:$E$35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8.000000000000028</c:v>
                </c:pt>
                <c:pt idx="7">
                  <c:v>6</c:v>
                </c:pt>
                <c:pt idx="8">
                  <c:v>3.999999999999972</c:v>
                </c:pt>
                <c:pt idx="9">
                  <c:v>2.0000000000000293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Sheet1!$F$24</c:f>
              <c:strCache>
                <c:ptCount val="1"/>
                <c:pt idx="0">
                  <c:v>BrVal21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Sheet1!$F$25:$F$35</c:f>
              <c:numCache>
                <c:ptCount val="11"/>
                <c:pt idx="0">
                  <c:v>10</c:v>
                </c:pt>
                <c:pt idx="1">
                  <c:v>7.999999999999972</c:v>
                </c:pt>
                <c:pt idx="2">
                  <c:v>5.9999999999999725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-1.9999999999999716</c:v>
                </c:pt>
                <c:pt idx="7">
                  <c:v>-4</c:v>
                </c:pt>
                <c:pt idx="8">
                  <c:v>-6.000000000000028</c:v>
                </c:pt>
                <c:pt idx="9">
                  <c:v>-7.999999999999972</c:v>
                </c:pt>
                <c:pt idx="10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Sheet1!$G$24</c:f>
              <c:strCache>
                <c:ptCount val="1"/>
                <c:pt idx="0">
                  <c:v>BrVal22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Sheet1!$G$25:$G$35</c:f>
              <c:numCache>
                <c:ptCount val="11"/>
                <c:pt idx="0">
                  <c:v>0</c:v>
                </c:pt>
                <c:pt idx="1">
                  <c:v>-2.0000000000000284</c:v>
                </c:pt>
                <c:pt idx="2">
                  <c:v>-4.000000000000028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11658799"/>
        <c:axId val="37820328"/>
      </c:lineChart>
      <c:cat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34</xdr:row>
      <xdr:rowOff>142875</xdr:rowOff>
    </xdr:from>
    <xdr:to>
      <xdr:col>13</xdr:col>
      <xdr:colOff>190500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4933950" y="5648325"/>
        <a:ext cx="3181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</xdr:row>
      <xdr:rowOff>0</xdr:rowOff>
    </xdr:from>
    <xdr:to>
      <xdr:col>16</xdr:col>
      <xdr:colOff>104775</xdr:colOff>
      <xdr:row>18</xdr:row>
      <xdr:rowOff>28575</xdr:rowOff>
    </xdr:to>
    <xdr:graphicFrame>
      <xdr:nvGraphicFramePr>
        <xdr:cNvPr id="2" name="Chart 7"/>
        <xdr:cNvGraphicFramePr/>
      </xdr:nvGraphicFramePr>
      <xdr:xfrm>
        <a:off x="4895850" y="161925"/>
        <a:ext cx="4962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16</xdr:col>
      <xdr:colOff>104775</xdr:colOff>
      <xdr:row>34</xdr:row>
      <xdr:rowOff>104775</xdr:rowOff>
    </xdr:to>
    <xdr:graphicFrame>
      <xdr:nvGraphicFramePr>
        <xdr:cNvPr id="3" name="Chart 9"/>
        <xdr:cNvGraphicFramePr/>
      </xdr:nvGraphicFramePr>
      <xdr:xfrm>
        <a:off x="4895850" y="2952750"/>
        <a:ext cx="49625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123825</xdr:colOff>
      <xdr:row>1</xdr:row>
      <xdr:rowOff>19050</xdr:rowOff>
    </xdr:from>
    <xdr:to>
      <xdr:col>23</xdr:col>
      <xdr:colOff>400050</xdr:colOff>
      <xdr:row>17</xdr:row>
      <xdr:rowOff>133350</xdr:rowOff>
    </xdr:to>
    <xdr:graphicFrame>
      <xdr:nvGraphicFramePr>
        <xdr:cNvPr id="4" name="Chart 10"/>
        <xdr:cNvGraphicFramePr/>
      </xdr:nvGraphicFramePr>
      <xdr:xfrm>
        <a:off x="9877425" y="180975"/>
        <a:ext cx="45434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152400</xdr:colOff>
      <xdr:row>18</xdr:row>
      <xdr:rowOff>0</xdr:rowOff>
    </xdr:from>
    <xdr:to>
      <xdr:col>23</xdr:col>
      <xdr:colOff>504825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9906000" y="2914650"/>
        <a:ext cx="46196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466725</xdr:colOff>
      <xdr:row>20</xdr:row>
      <xdr:rowOff>66675</xdr:rowOff>
    </xdr:from>
    <xdr:to>
      <xdr:col>4</xdr:col>
      <xdr:colOff>361950</xdr:colOff>
      <xdr:row>22</xdr:row>
      <xdr:rowOff>0</xdr:rowOff>
    </xdr:to>
    <xdr:sp macro="[0]!DataForGraph">
      <xdr:nvSpPr>
        <xdr:cNvPr id="6" name="TextBox 12"/>
        <xdr:cNvSpPr txBox="1">
          <a:spLocks noChangeArrowheads="1"/>
        </xdr:cNvSpPr>
      </xdr:nvSpPr>
      <xdr:spPr>
        <a:xfrm>
          <a:off x="1685925" y="3305175"/>
          <a:ext cx="1114425" cy="2571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Update graphs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tabSelected="1" workbookViewId="0" topLeftCell="A1">
      <pane xSplit="21510" topLeftCell="R1" activePane="topLeft" state="split"/>
      <selection pane="topLeft" activeCell="B39" sqref="B39"/>
      <selection pane="topRight" activeCell="J4" sqref="J4"/>
    </sheetView>
  </sheetViews>
  <sheetFormatPr defaultColWidth="9.140625" defaultRowHeight="12.75"/>
  <sheetData>
    <row r="1" spans="1:14" ht="12.75">
      <c r="A1" s="1" t="s">
        <v>37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6" t="s">
        <v>35</v>
      </c>
      <c r="K1" s="15" t="s">
        <v>36</v>
      </c>
      <c r="L1" s="15"/>
      <c r="M1" s="15"/>
      <c r="N1" s="15"/>
    </row>
    <row r="2" spans="1:8" ht="12.75">
      <c r="A2" s="1" t="s">
        <v>6</v>
      </c>
      <c r="B2" s="8">
        <v>100</v>
      </c>
      <c r="C2" s="1">
        <f>B5*B5</f>
        <v>0.010000000000000002</v>
      </c>
      <c r="D2" s="1">
        <f>B2*C2</f>
        <v>1.0000000000000002</v>
      </c>
      <c r="E2" s="1">
        <f>B2-D5</f>
        <v>17.999999999999986</v>
      </c>
      <c r="F2" s="1">
        <f>E6+E6</f>
        <v>17.99999999999997</v>
      </c>
      <c r="G2" s="1">
        <f>E2-F2</f>
        <v>0</v>
      </c>
      <c r="H2" t="s">
        <v>15</v>
      </c>
    </row>
    <row r="3" spans="1:7" ht="12.75">
      <c r="A3" s="1" t="s">
        <v>7</v>
      </c>
      <c r="B3" s="8">
        <v>90</v>
      </c>
      <c r="C3" s="1">
        <f>2*B5*(1-B5)</f>
        <v>0.18000000000000002</v>
      </c>
      <c r="D3" s="1">
        <f>B3*C3</f>
        <v>16.200000000000003</v>
      </c>
      <c r="E3" s="1">
        <f>B3-D5</f>
        <v>7.999999999999986</v>
      </c>
      <c r="F3" s="1">
        <f>E6+E7</f>
        <v>7.999999999999972</v>
      </c>
      <c r="G3" s="1">
        <f>E3-F3</f>
        <v>1.4210854715202004E-14</v>
      </c>
    </row>
    <row r="4" spans="1:7" ht="12.75">
      <c r="A4" s="1" t="s">
        <v>8</v>
      </c>
      <c r="B4" s="14">
        <v>80</v>
      </c>
      <c r="C4" s="1">
        <f>(1-B5)*(1-B5)</f>
        <v>0.81</v>
      </c>
      <c r="D4" s="1">
        <f>B4*C4</f>
        <v>64.80000000000001</v>
      </c>
      <c r="E4" s="1">
        <f>B4-D5</f>
        <v>-2.000000000000014</v>
      </c>
      <c r="F4" s="1">
        <f>E7+E7</f>
        <v>-2.0000000000000284</v>
      </c>
      <c r="G4" s="1">
        <f>E4-F4</f>
        <v>1.4210854715202004E-14</v>
      </c>
    </row>
    <row r="5" spans="1:8" ht="12.75">
      <c r="A5" s="1" t="s">
        <v>9</v>
      </c>
      <c r="B5" s="8">
        <v>0.1</v>
      </c>
      <c r="C5" s="7" t="s">
        <v>2</v>
      </c>
      <c r="D5" s="7">
        <f>D2+D3+D4</f>
        <v>82.00000000000001</v>
      </c>
      <c r="E5" s="6">
        <f>C2*B2*B2+C3*B3*B3+C4*B4*B4-D5*D5</f>
        <v>17.99999999999818</v>
      </c>
      <c r="F5" s="6">
        <f>2*B5*B6*(E6-E7)*(E6-E7)</f>
        <v>18.000000000000004</v>
      </c>
      <c r="G5" s="6">
        <f>(2*B5*B6*B8)^2</f>
        <v>0</v>
      </c>
      <c r="H5" s="4" t="s">
        <v>28</v>
      </c>
    </row>
    <row r="6" spans="1:7" ht="12.75">
      <c r="A6" s="1" t="s">
        <v>16</v>
      </c>
      <c r="B6" s="1">
        <f>1-B5</f>
        <v>0.9</v>
      </c>
      <c r="C6" s="1"/>
      <c r="D6" s="1" t="s">
        <v>10</v>
      </c>
      <c r="E6" s="1">
        <f>B5*E2+(1-B5)*E3</f>
        <v>8.999999999999986</v>
      </c>
      <c r="F6" s="1"/>
      <c r="G6" s="1"/>
    </row>
    <row r="7" spans="1:7" ht="12.75">
      <c r="A7" s="1" t="s">
        <v>17</v>
      </c>
      <c r="B7" s="1">
        <f>(B2-B4)/2</f>
        <v>10</v>
      </c>
      <c r="C7" s="1"/>
      <c r="D7" s="1" t="s">
        <v>11</v>
      </c>
      <c r="E7" s="1">
        <f>B5*E3+(1-B5)*E4</f>
        <v>-1.0000000000000142</v>
      </c>
      <c r="F7" s="1"/>
      <c r="G7" s="1"/>
    </row>
    <row r="8" spans="1:7" ht="12.75">
      <c r="A8" s="1" t="s">
        <v>18</v>
      </c>
      <c r="B8" s="1">
        <f>B3-(B2+B4)/2</f>
        <v>0</v>
      </c>
      <c r="C8" s="1"/>
      <c r="D8" s="1" t="s">
        <v>25</v>
      </c>
      <c r="E8" s="1">
        <f>E6-E7</f>
        <v>10</v>
      </c>
      <c r="F8" s="1"/>
      <c r="G8" s="1"/>
    </row>
    <row r="9" spans="1:7" ht="12.75">
      <c r="A9" s="5" t="s">
        <v>12</v>
      </c>
      <c r="B9" s="6" t="s">
        <v>10</v>
      </c>
      <c r="C9" s="6" t="s">
        <v>11</v>
      </c>
      <c r="D9" s="6" t="s">
        <v>13</v>
      </c>
      <c r="E9" s="6" t="s">
        <v>26</v>
      </c>
      <c r="F9" s="6" t="s">
        <v>27</v>
      </c>
      <c r="G9" s="1"/>
    </row>
    <row r="10" spans="1:6" s="1" customFormat="1" ht="12.75">
      <c r="A10" s="9">
        <v>0</v>
      </c>
      <c r="B10" s="10">
        <v>10</v>
      </c>
      <c r="C10" s="10">
        <v>0</v>
      </c>
      <c r="D10" s="1">
        <v>80</v>
      </c>
      <c r="E10" s="1">
        <v>0</v>
      </c>
      <c r="F10" s="1">
        <v>0</v>
      </c>
    </row>
    <row r="11" spans="1:7" ht="12.75">
      <c r="A11" s="9">
        <v>0.1</v>
      </c>
      <c r="B11" s="10">
        <v>8.999999999999986</v>
      </c>
      <c r="C11" s="10">
        <v>-1.0000000000000142</v>
      </c>
      <c r="D11" s="1">
        <v>82</v>
      </c>
      <c r="E11" s="1">
        <v>18</v>
      </c>
      <c r="F11" s="1">
        <v>0</v>
      </c>
      <c r="G11" s="1"/>
    </row>
    <row r="12" spans="1:7" ht="12.75">
      <c r="A12" s="9">
        <v>0.2</v>
      </c>
      <c r="B12" s="10">
        <v>7.999999999999987</v>
      </c>
      <c r="C12" s="10">
        <v>-2.000000000000014</v>
      </c>
      <c r="D12" s="1">
        <v>84</v>
      </c>
      <c r="E12" s="1">
        <v>32</v>
      </c>
      <c r="F12" s="1">
        <v>0</v>
      </c>
      <c r="G12" s="1"/>
    </row>
    <row r="13" spans="1:7" ht="12.75">
      <c r="A13" s="9">
        <v>0.3</v>
      </c>
      <c r="B13" s="10">
        <v>7</v>
      </c>
      <c r="C13" s="10">
        <v>-3</v>
      </c>
      <c r="D13" s="1">
        <v>86</v>
      </c>
      <c r="E13" s="1">
        <v>42</v>
      </c>
      <c r="F13" s="1">
        <v>0</v>
      </c>
      <c r="G13" s="1"/>
    </row>
    <row r="14" spans="1:7" ht="12.75">
      <c r="A14" s="9">
        <v>0.4</v>
      </c>
      <c r="B14" s="10">
        <v>6</v>
      </c>
      <c r="C14" s="10">
        <v>-4</v>
      </c>
      <c r="D14" s="1">
        <v>88</v>
      </c>
      <c r="E14" s="1">
        <v>48</v>
      </c>
      <c r="F14" s="1">
        <v>0</v>
      </c>
      <c r="G14" s="1"/>
    </row>
    <row r="15" spans="1:7" ht="12.75">
      <c r="A15" s="9">
        <v>0.5</v>
      </c>
      <c r="B15" s="10">
        <v>5</v>
      </c>
      <c r="C15" s="10">
        <v>-5</v>
      </c>
      <c r="D15" s="1">
        <v>90</v>
      </c>
      <c r="E15" s="1">
        <v>50</v>
      </c>
      <c r="F15" s="1">
        <v>0</v>
      </c>
      <c r="G15" s="1"/>
    </row>
    <row r="16" spans="1:7" ht="12.75">
      <c r="A16" s="9">
        <v>0.6</v>
      </c>
      <c r="B16" s="10">
        <v>4.000000000000014</v>
      </c>
      <c r="C16" s="10">
        <v>-5.999999999999986</v>
      </c>
      <c r="D16" s="1">
        <v>92</v>
      </c>
      <c r="E16" s="1">
        <v>48</v>
      </c>
      <c r="F16" s="1">
        <v>0</v>
      </c>
      <c r="G16" s="1"/>
    </row>
    <row r="17" spans="1:7" ht="12.75">
      <c r="A17" s="9">
        <v>0.7</v>
      </c>
      <c r="B17" s="10">
        <v>3</v>
      </c>
      <c r="C17" s="10">
        <v>-7</v>
      </c>
      <c r="D17" s="1">
        <v>94</v>
      </c>
      <c r="E17" s="1">
        <v>42</v>
      </c>
      <c r="F17" s="1">
        <v>0</v>
      </c>
      <c r="G17" s="1"/>
    </row>
    <row r="18" spans="1:7" ht="12.75">
      <c r="A18" s="9">
        <v>0.8</v>
      </c>
      <c r="B18" s="10">
        <v>1.999999999999986</v>
      </c>
      <c r="C18" s="10">
        <v>-8.000000000000014</v>
      </c>
      <c r="D18" s="1">
        <v>96</v>
      </c>
      <c r="E18" s="1">
        <v>32</v>
      </c>
      <c r="F18" s="1">
        <v>0</v>
      </c>
      <c r="G18" s="1"/>
    </row>
    <row r="19" spans="1:7" ht="12.75">
      <c r="A19" s="9">
        <v>0.9</v>
      </c>
      <c r="B19" s="10">
        <v>1.0000000000000147</v>
      </c>
      <c r="C19" s="10">
        <v>-8.999999999999986</v>
      </c>
      <c r="D19" s="1">
        <v>98</v>
      </c>
      <c r="E19" s="1">
        <v>18</v>
      </c>
      <c r="F19" s="1">
        <v>0</v>
      </c>
      <c r="G19" s="1"/>
    </row>
    <row r="20" spans="1:7" ht="12.75">
      <c r="A20" s="9">
        <v>1</v>
      </c>
      <c r="B20" s="10">
        <v>0</v>
      </c>
      <c r="C20" s="10">
        <v>-10</v>
      </c>
      <c r="D20" s="1">
        <v>100</v>
      </c>
      <c r="E20" s="1">
        <v>0</v>
      </c>
      <c r="F20" s="1">
        <v>0</v>
      </c>
      <c r="G20" s="1"/>
    </row>
    <row r="21" spans="1:7" ht="12.75">
      <c r="A21" s="12"/>
      <c r="B21" s="13"/>
      <c r="C21" s="1"/>
      <c r="D21" s="1"/>
      <c r="E21" s="1"/>
      <c r="F21" s="1"/>
      <c r="G21" s="1"/>
    </row>
    <row r="22" spans="1:7" ht="12.75">
      <c r="A22" s="13"/>
      <c r="B22" s="13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5" t="s">
        <v>12</v>
      </c>
      <c r="B24" s="6" t="s">
        <v>29</v>
      </c>
      <c r="C24" s="6" t="s">
        <v>30</v>
      </c>
      <c r="D24" s="6" t="s">
        <v>31</v>
      </c>
      <c r="E24" s="11" t="s">
        <v>32</v>
      </c>
      <c r="F24" s="11" t="s">
        <v>33</v>
      </c>
      <c r="G24" s="11" t="s">
        <v>34</v>
      </c>
    </row>
    <row r="25" spans="1:7" ht="12.75">
      <c r="A25" s="1">
        <v>0</v>
      </c>
      <c r="B25" s="1">
        <v>20</v>
      </c>
      <c r="C25" s="1">
        <v>10</v>
      </c>
      <c r="D25" s="1">
        <v>0</v>
      </c>
      <c r="E25" s="1">
        <v>20</v>
      </c>
      <c r="F25" s="1">
        <v>10</v>
      </c>
      <c r="G25" s="1">
        <v>0</v>
      </c>
    </row>
    <row r="26" spans="1:7" ht="12.75">
      <c r="A26" s="1">
        <v>0.1</v>
      </c>
      <c r="B26" s="1">
        <v>18</v>
      </c>
      <c r="C26" s="1">
        <v>7.999999999999986</v>
      </c>
      <c r="D26" s="1">
        <v>-2.000000000000014</v>
      </c>
      <c r="E26" s="1">
        <v>18</v>
      </c>
      <c r="F26" s="1">
        <v>7.999999999999972</v>
      </c>
      <c r="G26" s="1">
        <v>-2.0000000000000284</v>
      </c>
    </row>
    <row r="27" spans="1:7" ht="12.75">
      <c r="A27" s="1">
        <v>0.2</v>
      </c>
      <c r="B27" s="1">
        <v>16</v>
      </c>
      <c r="C27" s="1">
        <v>5.999999999999986</v>
      </c>
      <c r="D27" s="1">
        <v>-4.000000000000014</v>
      </c>
      <c r="E27" s="1">
        <v>16</v>
      </c>
      <c r="F27" s="1">
        <v>5.9999999999999725</v>
      </c>
      <c r="G27" s="1">
        <v>-4.000000000000028</v>
      </c>
    </row>
    <row r="28" spans="1:7" ht="12.75">
      <c r="A28" s="1">
        <v>0.3</v>
      </c>
      <c r="B28" s="1">
        <v>14</v>
      </c>
      <c r="C28" s="1">
        <v>4</v>
      </c>
      <c r="D28" s="1">
        <v>-6</v>
      </c>
      <c r="E28" s="1">
        <v>14</v>
      </c>
      <c r="F28" s="1">
        <v>4</v>
      </c>
      <c r="G28" s="1">
        <v>-6</v>
      </c>
    </row>
    <row r="29" spans="1:7" ht="12.75">
      <c r="A29" s="1">
        <v>0.4</v>
      </c>
      <c r="B29" s="1">
        <v>12</v>
      </c>
      <c r="C29" s="1">
        <v>2</v>
      </c>
      <c r="D29" s="1">
        <v>-8</v>
      </c>
      <c r="E29" s="1">
        <v>12</v>
      </c>
      <c r="F29" s="1">
        <v>2</v>
      </c>
      <c r="G29" s="1">
        <v>-8</v>
      </c>
    </row>
    <row r="30" spans="1:7" ht="12.75">
      <c r="A30" s="1">
        <v>0.5</v>
      </c>
      <c r="B30" s="1">
        <v>10</v>
      </c>
      <c r="C30" s="1">
        <v>0</v>
      </c>
      <c r="D30" s="1">
        <v>-10</v>
      </c>
      <c r="E30" s="1">
        <v>10</v>
      </c>
      <c r="F30" s="1">
        <v>0</v>
      </c>
      <c r="G30" s="1">
        <v>-10</v>
      </c>
    </row>
    <row r="31" spans="1:7" ht="12.75">
      <c r="A31" s="1">
        <v>0.6</v>
      </c>
      <c r="B31" s="1">
        <v>8.000000000000014</v>
      </c>
      <c r="C31" s="1">
        <v>-1.9999999999999858</v>
      </c>
      <c r="D31" s="1">
        <v>-12</v>
      </c>
      <c r="E31" s="1">
        <v>8.000000000000028</v>
      </c>
      <c r="F31" s="1">
        <v>-1.9999999999999716</v>
      </c>
      <c r="G31" s="1">
        <v>-12</v>
      </c>
    </row>
    <row r="32" spans="1:7" ht="12.75">
      <c r="A32" s="1">
        <v>0.7</v>
      </c>
      <c r="B32" s="1">
        <v>6</v>
      </c>
      <c r="C32" s="1">
        <v>-4</v>
      </c>
      <c r="D32" s="1">
        <v>-14</v>
      </c>
      <c r="E32" s="1">
        <v>6</v>
      </c>
      <c r="F32" s="1">
        <v>-4</v>
      </c>
      <c r="G32" s="1">
        <v>-14</v>
      </c>
    </row>
    <row r="33" spans="1:7" ht="12.75">
      <c r="A33" s="1">
        <v>0.8</v>
      </c>
      <c r="B33" s="1">
        <v>3.999999999999986</v>
      </c>
      <c r="C33" s="1">
        <v>-6.000000000000014</v>
      </c>
      <c r="D33" s="1">
        <v>-16</v>
      </c>
      <c r="E33" s="1">
        <v>3.999999999999972</v>
      </c>
      <c r="F33" s="1">
        <v>-6.000000000000028</v>
      </c>
      <c r="G33" s="1">
        <v>-16</v>
      </c>
    </row>
    <row r="34" spans="1:7" ht="12.75">
      <c r="A34" s="1">
        <v>0.9</v>
      </c>
      <c r="B34" s="1">
        <v>2.000000000000014</v>
      </c>
      <c r="C34" s="1">
        <v>-7.999999999999986</v>
      </c>
      <c r="D34" s="1">
        <v>-18</v>
      </c>
      <c r="E34" s="1">
        <v>2.0000000000000293</v>
      </c>
      <c r="F34" s="1">
        <v>-7.999999999999972</v>
      </c>
      <c r="G34" s="1">
        <v>-18</v>
      </c>
    </row>
    <row r="35" spans="1:7" ht="12.75">
      <c r="A35" s="1">
        <v>1</v>
      </c>
      <c r="B35" s="1">
        <v>0</v>
      </c>
      <c r="C35" s="1">
        <v>-10</v>
      </c>
      <c r="D35" s="1">
        <v>-20</v>
      </c>
      <c r="E35" s="1">
        <v>0</v>
      </c>
      <c r="F35" s="1">
        <v>-10</v>
      </c>
      <c r="G35" s="1">
        <v>-20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"/>
  <sheetViews>
    <sheetView workbookViewId="0" topLeftCell="A3">
      <selection activeCell="D30" sqref="D30"/>
    </sheetView>
  </sheetViews>
  <sheetFormatPr defaultColWidth="9.140625" defaultRowHeight="12.75"/>
  <sheetData>
    <row r="1" spans="1:9" ht="12.7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23</v>
      </c>
    </row>
    <row r="2" spans="1:8" ht="12.75">
      <c r="A2" t="s">
        <v>6</v>
      </c>
      <c r="B2" s="2">
        <v>1</v>
      </c>
      <c r="C2" s="2">
        <f>B5*B5</f>
        <v>0.09</v>
      </c>
      <c r="D2" s="2">
        <f>B2*C2</f>
        <v>0.09</v>
      </c>
      <c r="E2" s="2">
        <f>B2-D5</f>
        <v>1.19</v>
      </c>
      <c r="F2" s="2">
        <f>E6+E6</f>
        <v>1.6799999999999997</v>
      </c>
      <c r="G2" s="2">
        <f>E2-F2</f>
        <v>-0.48999999999999977</v>
      </c>
      <c r="H2" s="2"/>
    </row>
    <row r="3" spans="1:8" ht="12.75">
      <c r="A3" t="s">
        <v>7</v>
      </c>
      <c r="B3" s="2">
        <v>0.5</v>
      </c>
      <c r="C3" s="2">
        <f>2*B5*(1-B5)</f>
        <v>0.42</v>
      </c>
      <c r="D3" s="2">
        <f>B3*C3</f>
        <v>0.21</v>
      </c>
      <c r="E3" s="2">
        <f>B3-D5</f>
        <v>0.69</v>
      </c>
      <c r="F3" s="2">
        <f>E6+E7</f>
        <v>0.47999999999999987</v>
      </c>
      <c r="G3" s="2">
        <f>E3-F3</f>
        <v>0.21000000000000008</v>
      </c>
      <c r="H3" s="2"/>
    </row>
    <row r="4" spans="1:8" ht="12.75">
      <c r="A4" t="s">
        <v>8</v>
      </c>
      <c r="B4" s="2">
        <v>-1</v>
      </c>
      <c r="C4" s="2">
        <f>(1-B5)*(1-B5)</f>
        <v>0.48999999999999994</v>
      </c>
      <c r="D4" s="2">
        <f>B4*C4</f>
        <v>-0.48999999999999994</v>
      </c>
      <c r="E4" s="2">
        <f>B4-D5</f>
        <v>-0.81</v>
      </c>
      <c r="F4" s="2">
        <f>E7+E7</f>
        <v>-0.72</v>
      </c>
      <c r="G4" s="2">
        <f>E4-F4</f>
        <v>-0.09000000000000008</v>
      </c>
      <c r="H4" s="2"/>
    </row>
    <row r="5" spans="1:8" ht="12.75">
      <c r="A5" t="s">
        <v>9</v>
      </c>
      <c r="B5" s="2">
        <v>0.3</v>
      </c>
      <c r="C5" s="2" t="s">
        <v>2</v>
      </c>
      <c r="D5" s="2">
        <f>D2+D3+D4</f>
        <v>-0.18999999999999995</v>
      </c>
      <c r="E5" s="2" t="s">
        <v>14</v>
      </c>
      <c r="F5" s="17">
        <f>2*B5*(1-B5)*(E6-E7)*(E6-E7)</f>
        <v>0.6047999999999998</v>
      </c>
      <c r="G5" s="2">
        <f>B5*B5*B7*B7+2*B5*B6*B8*B8+B6*B6*B7*B7-D5*D5</f>
        <v>0.6488999999999999</v>
      </c>
      <c r="H5" s="2">
        <f>C2*B2*B2+C3*B3*B3+C4*B4*B4-D5*D5</f>
        <v>0.6488999999999999</v>
      </c>
    </row>
    <row r="6" spans="1:8" ht="12.75">
      <c r="A6" t="s">
        <v>16</v>
      </c>
      <c r="B6" s="2">
        <f>1-B5</f>
        <v>0.7</v>
      </c>
      <c r="C6" s="2"/>
      <c r="D6" s="3" t="s">
        <v>10</v>
      </c>
      <c r="E6" s="2">
        <f>B5*E2+(1-B5)*E3</f>
        <v>0.8399999999999999</v>
      </c>
      <c r="F6" s="17" t="s">
        <v>14</v>
      </c>
      <c r="G6" s="2" t="s">
        <v>22</v>
      </c>
      <c r="H6" s="2" t="s">
        <v>22</v>
      </c>
    </row>
    <row r="7" spans="1:8" ht="12.75">
      <c r="A7" t="s">
        <v>17</v>
      </c>
      <c r="B7" s="2">
        <f>(B2-B4)/2</f>
        <v>1</v>
      </c>
      <c r="C7" s="2"/>
      <c r="D7" s="3" t="s">
        <v>11</v>
      </c>
      <c r="E7" s="2">
        <f>B5*E3+(1-B5)*E4</f>
        <v>-0.36</v>
      </c>
      <c r="F7" s="2"/>
      <c r="G7" s="2"/>
      <c r="H7" s="2"/>
    </row>
    <row r="8" spans="1:8" ht="12.75">
      <c r="A8" t="s">
        <v>18</v>
      </c>
      <c r="B8" s="2">
        <f>B3-0.5*(B2+B4)</f>
        <v>0.5</v>
      </c>
      <c r="C8" s="2"/>
      <c r="D8" s="2"/>
      <c r="E8" s="2"/>
      <c r="F8" s="2"/>
      <c r="G8" s="2"/>
      <c r="H8" s="2"/>
    </row>
    <row r="9" spans="1:8" ht="12.75">
      <c r="A9" t="s">
        <v>21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/>
    </row>
    <row r="10" spans="1:8" ht="12.75">
      <c r="A10" t="s">
        <v>6</v>
      </c>
      <c r="B10" s="2">
        <f>B2</f>
        <v>1</v>
      </c>
      <c r="C10" s="2">
        <f>B13*B13</f>
        <v>0.81</v>
      </c>
      <c r="D10" s="2">
        <f>B10*C10</f>
        <v>0.81</v>
      </c>
      <c r="E10" s="2">
        <f>B10-D13</f>
        <v>0.10999999999999999</v>
      </c>
      <c r="F10" s="2">
        <f>E14+E14</f>
        <v>0.12</v>
      </c>
      <c r="G10" s="2">
        <f>E10-F10</f>
        <v>-0.010000000000000009</v>
      </c>
      <c r="H10" s="2"/>
    </row>
    <row r="11" spans="1:8" ht="12.75">
      <c r="A11" t="s">
        <v>7</v>
      </c>
      <c r="B11" s="2">
        <f>B3</f>
        <v>0.5</v>
      </c>
      <c r="C11" s="2">
        <f>2*B13*(1-B13)</f>
        <v>0.17999999999999997</v>
      </c>
      <c r="D11" s="2">
        <f>B11*C11</f>
        <v>0.08999999999999998</v>
      </c>
      <c r="E11" s="2">
        <f>B11-D13</f>
        <v>-0.39</v>
      </c>
      <c r="F11" s="2">
        <f>E14+E15</f>
        <v>-0.48000000000000004</v>
      </c>
      <c r="G11" s="2">
        <f>E11-F11</f>
        <v>0.09000000000000002</v>
      </c>
      <c r="H11" s="2"/>
    </row>
    <row r="12" spans="1:8" ht="12.75">
      <c r="A12" t="s">
        <v>8</v>
      </c>
      <c r="B12" s="2">
        <f>B4</f>
        <v>-1</v>
      </c>
      <c r="C12" s="2">
        <f>(1-B13)*(1-B13)</f>
        <v>0.009999999999999995</v>
      </c>
      <c r="D12" s="2">
        <f>B12*C12</f>
        <v>-0.009999999999999995</v>
      </c>
      <c r="E12" s="2">
        <f>B12-D13</f>
        <v>-1.8900000000000001</v>
      </c>
      <c r="F12" s="2">
        <f>E15+E15</f>
        <v>-1.08</v>
      </c>
      <c r="G12" s="2">
        <f>E12-F12</f>
        <v>-0.81</v>
      </c>
      <c r="H12" s="2"/>
    </row>
    <row r="13" spans="1:8" ht="12.75">
      <c r="A13" t="s">
        <v>9</v>
      </c>
      <c r="B13" s="2">
        <v>0.9</v>
      </c>
      <c r="C13" s="2" t="s">
        <v>2</v>
      </c>
      <c r="D13" s="2">
        <f>D10+D11+D12</f>
        <v>0.89</v>
      </c>
      <c r="E13" s="2" t="s">
        <v>14</v>
      </c>
      <c r="F13" s="17">
        <f>2*B13*(1-B13)*(E14-E15)*(E14-E15)</f>
        <v>0.06480000000000001</v>
      </c>
      <c r="G13" s="2">
        <f>B13*B13*B15*B15+2*B13*B14*B16*B16+B14*B14*B15*B15-D13*D13</f>
        <v>0.07290000000000008</v>
      </c>
      <c r="H13" s="2">
        <f>C10*B10*B10+C11*B11*B11+C12*B12*B12-D13*D13</f>
        <v>0.07290000000000008</v>
      </c>
    </row>
    <row r="14" spans="1:8" ht="12.75">
      <c r="A14" t="s">
        <v>16</v>
      </c>
      <c r="B14" s="2">
        <f>1-B13</f>
        <v>0.09999999999999998</v>
      </c>
      <c r="C14" s="2"/>
      <c r="D14" s="3" t="s">
        <v>10</v>
      </c>
      <c r="E14" s="2">
        <f>B13*E10+(1-B13)*E11</f>
        <v>0.06</v>
      </c>
      <c r="F14" s="17" t="s">
        <v>14</v>
      </c>
      <c r="G14" s="2" t="s">
        <v>22</v>
      </c>
      <c r="H14" s="2" t="s">
        <v>22</v>
      </c>
    </row>
    <row r="15" spans="1:8" ht="12.75">
      <c r="A15" t="s">
        <v>17</v>
      </c>
      <c r="B15" s="2">
        <f>(B10-B12)/2</f>
        <v>1</v>
      </c>
      <c r="C15" s="2"/>
      <c r="D15" s="3" t="s">
        <v>11</v>
      </c>
      <c r="E15" s="2">
        <f>B13*E11+(1-B13)*E12</f>
        <v>-0.54</v>
      </c>
      <c r="F15" s="2"/>
      <c r="G15" s="2"/>
      <c r="H15" s="2"/>
    </row>
    <row r="16" spans="1:8" ht="12.75">
      <c r="A16" t="s">
        <v>18</v>
      </c>
      <c r="B16" s="2">
        <f>B11-0.5*(B10+B12)</f>
        <v>0.5</v>
      </c>
      <c r="C16" s="2"/>
      <c r="D16" s="2"/>
      <c r="E16" s="2"/>
      <c r="F16" s="2"/>
      <c r="G16" s="2"/>
      <c r="H16" s="2"/>
    </row>
    <row r="17" spans="1:8" ht="12.75">
      <c r="A17" t="s">
        <v>19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/>
    </row>
    <row r="18" spans="1:8" ht="12.75">
      <c r="A18" t="s">
        <v>6</v>
      </c>
      <c r="B18" s="2">
        <f>B2</f>
        <v>1</v>
      </c>
      <c r="C18" s="2">
        <f>B5*B13</f>
        <v>0.27</v>
      </c>
      <c r="D18" s="2">
        <f>B18*C18</f>
        <v>0.27</v>
      </c>
      <c r="E18" s="2">
        <f>B18-D21</f>
        <v>0.46999999999999986</v>
      </c>
      <c r="F18" s="2" t="s">
        <v>15</v>
      </c>
      <c r="G18" s="2" t="s">
        <v>15</v>
      </c>
      <c r="H18" s="2"/>
    </row>
    <row r="19" spans="1:8" ht="12.75">
      <c r="A19" t="s">
        <v>7</v>
      </c>
      <c r="B19" s="2">
        <f>B3</f>
        <v>0.5</v>
      </c>
      <c r="C19" s="2">
        <f>B5*B14+B6*B13</f>
        <v>0.66</v>
      </c>
      <c r="D19" s="2">
        <f>B19*C19</f>
        <v>0.33</v>
      </c>
      <c r="E19" s="2">
        <f>B19-D21</f>
        <v>-0.030000000000000138</v>
      </c>
      <c r="F19" s="2" t="s">
        <v>15</v>
      </c>
      <c r="G19" s="2" t="s">
        <v>15</v>
      </c>
      <c r="H19" s="2"/>
    </row>
    <row r="20" spans="1:8" ht="12.75">
      <c r="A20" t="s">
        <v>8</v>
      </c>
      <c r="B20" s="2">
        <f>B4</f>
        <v>-1</v>
      </c>
      <c r="C20" s="2">
        <f>B6*B14</f>
        <v>0.06999999999999998</v>
      </c>
      <c r="D20" s="2">
        <f>B20*C20</f>
        <v>-0.06999999999999998</v>
      </c>
      <c r="E20" s="2">
        <f>B20-D21</f>
        <v>-1.5300000000000002</v>
      </c>
      <c r="F20" s="2" t="s">
        <v>15</v>
      </c>
      <c r="G20" s="2" t="s">
        <v>15</v>
      </c>
      <c r="H20" s="2"/>
    </row>
    <row r="21" spans="1:8" ht="12.75">
      <c r="A21" t="s">
        <v>15</v>
      </c>
      <c r="B21" s="2" t="s">
        <v>15</v>
      </c>
      <c r="C21" s="2" t="s">
        <v>2</v>
      </c>
      <c r="D21" s="2">
        <f>D18+D19+D20</f>
        <v>0.5300000000000001</v>
      </c>
      <c r="E21" s="2" t="s">
        <v>14</v>
      </c>
      <c r="F21" s="2" t="s">
        <v>15</v>
      </c>
      <c r="G21" s="2" t="s">
        <v>15</v>
      </c>
      <c r="H21" s="2">
        <f>C18*B18*B18+C19*B19*B19+C20*B20*B20-D21*D21</f>
        <v>0.22409999999999985</v>
      </c>
    </row>
    <row r="22" spans="1:8" ht="12.75">
      <c r="A22" t="s">
        <v>15</v>
      </c>
      <c r="B22" s="2" t="s">
        <v>15</v>
      </c>
      <c r="C22" s="2"/>
      <c r="D22" s="3" t="s">
        <v>15</v>
      </c>
      <c r="E22" s="2" t="s">
        <v>15</v>
      </c>
      <c r="F22" s="2"/>
      <c r="G22" s="2"/>
      <c r="H22" s="2" t="s">
        <v>22</v>
      </c>
    </row>
    <row r="23" spans="1:8" ht="12.75">
      <c r="A23" t="s">
        <v>24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/>
    </row>
    <row r="24" spans="1:8" ht="12.75">
      <c r="A24" t="s">
        <v>6</v>
      </c>
      <c r="B24" s="2">
        <f>B2</f>
        <v>1</v>
      </c>
      <c r="C24" s="2">
        <f>B27*B27</f>
        <v>0.36</v>
      </c>
      <c r="D24" s="2">
        <f>B24*C24</f>
        <v>0.36</v>
      </c>
      <c r="E24" s="2">
        <f>B24-D27</f>
        <v>0.56</v>
      </c>
      <c r="F24" s="2" t="s">
        <v>15</v>
      </c>
      <c r="G24" s="2" t="s">
        <v>15</v>
      </c>
      <c r="H24" s="2"/>
    </row>
    <row r="25" spans="1:8" ht="12.75">
      <c r="A25" t="s">
        <v>7</v>
      </c>
      <c r="B25" s="2">
        <f>B3</f>
        <v>0.5</v>
      </c>
      <c r="C25" s="2">
        <f>2*B27*B28</f>
        <v>0.4799999999999999</v>
      </c>
      <c r="D25" s="2">
        <f>B25*C25</f>
        <v>0.23999999999999996</v>
      </c>
      <c r="E25" s="2">
        <f>B25-D27</f>
        <v>0.06</v>
      </c>
      <c r="F25" s="2" t="s">
        <v>15</v>
      </c>
      <c r="G25" s="2" t="s">
        <v>15</v>
      </c>
      <c r="H25" s="2"/>
    </row>
    <row r="26" spans="1:8" ht="12.75">
      <c r="A26" t="s">
        <v>8</v>
      </c>
      <c r="B26" s="2">
        <f>B4</f>
        <v>-1</v>
      </c>
      <c r="C26" s="2">
        <f>B28*B28</f>
        <v>0.15999999999999998</v>
      </c>
      <c r="D26" s="2">
        <f>B26*C26</f>
        <v>-0.15999999999999998</v>
      </c>
      <c r="E26" s="2">
        <f>B26-D27</f>
        <v>-1.44</v>
      </c>
      <c r="F26" s="2" t="s">
        <v>15</v>
      </c>
      <c r="G26" s="2" t="s">
        <v>15</v>
      </c>
      <c r="H26" s="2"/>
    </row>
    <row r="27" spans="1:8" ht="12.75">
      <c r="A27" t="s">
        <v>9</v>
      </c>
      <c r="B27" s="2">
        <f>(B5+B13)/2</f>
        <v>0.6</v>
      </c>
      <c r="C27" s="2" t="s">
        <v>2</v>
      </c>
      <c r="D27" s="2">
        <f>D24+D25+D26</f>
        <v>0.44</v>
      </c>
      <c r="E27" s="2" t="s">
        <v>14</v>
      </c>
      <c r="F27" s="2" t="s">
        <v>15</v>
      </c>
      <c r="G27" s="2" t="s">
        <v>15</v>
      </c>
      <c r="H27" s="2">
        <f>C24*B24*B24+C25*B25*B25+C26*B26*B26-D27*D27</f>
        <v>0.4463999999999999</v>
      </c>
    </row>
    <row r="28" spans="1:8" ht="12.75">
      <c r="A28" t="s">
        <v>16</v>
      </c>
      <c r="B28" s="2">
        <f>(B6+B14)/2</f>
        <v>0.39999999999999997</v>
      </c>
      <c r="C28" s="2"/>
      <c r="D28" s="3" t="s">
        <v>15</v>
      </c>
      <c r="E28" s="2" t="s">
        <v>15</v>
      </c>
      <c r="F28" s="2"/>
      <c r="G28" s="2"/>
      <c r="H28" s="2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Kinghorn</dc:creator>
  <cp:keywords/>
  <dc:description/>
  <cp:lastModifiedBy>Julius Van Der Werf</cp:lastModifiedBy>
  <dcterms:created xsi:type="dcterms:W3CDTF">1998-07-26T18:45:20Z</dcterms:created>
  <dcterms:modified xsi:type="dcterms:W3CDTF">2001-11-21T05:36:33Z</dcterms:modified>
  <cp:category/>
  <cp:version/>
  <cp:contentType/>
  <cp:contentStatus/>
</cp:coreProperties>
</file>